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FAWOO TECH CZ 204" sheetId="2" r:id="rId1"/>
    <sheet name="Vývoj 3 let" sheetId="3" r:id="rId2"/>
  </sheets>
  <definedNames>
    <definedName name="_xlnm.Print_Area" localSheetId="0">'FAWOO TECH CZ 204'!$A$1:$M$72</definedName>
  </definedNames>
  <calcPr calcId="145621"/>
</workbook>
</file>

<file path=xl/calcChain.xml><?xml version="1.0" encoding="utf-8"?>
<calcChain xmlns="http://schemas.openxmlformats.org/spreadsheetml/2006/main">
  <c r="F49" i="3" l="1"/>
  <c r="F48" i="3"/>
  <c r="G47" i="3"/>
  <c r="M40" i="3"/>
  <c r="L40" i="3"/>
  <c r="K40" i="3"/>
  <c r="G40" i="3"/>
  <c r="J40" i="3"/>
  <c r="I40" i="3"/>
  <c r="H40" i="3"/>
  <c r="M46" i="3"/>
  <c r="L46" i="3"/>
  <c r="K46" i="3"/>
  <c r="J46" i="3"/>
  <c r="I46" i="3"/>
  <c r="H46" i="3"/>
  <c r="G46" i="3"/>
  <c r="M45" i="3"/>
  <c r="L45" i="3"/>
  <c r="K45" i="3"/>
  <c r="J45" i="3"/>
  <c r="I45" i="3"/>
  <c r="H45" i="3"/>
  <c r="G45" i="3"/>
  <c r="M44" i="3"/>
  <c r="L44" i="3"/>
  <c r="K44" i="3"/>
  <c r="J44" i="3"/>
  <c r="I44" i="3"/>
  <c r="H44" i="3"/>
  <c r="G44" i="3"/>
  <c r="M43" i="3"/>
  <c r="L43" i="3"/>
  <c r="K43" i="3"/>
  <c r="J43" i="3"/>
  <c r="I43" i="3"/>
  <c r="H43" i="3"/>
  <c r="G43" i="3"/>
  <c r="M42" i="3"/>
  <c r="L42" i="3"/>
  <c r="K42" i="3"/>
  <c r="J42" i="3"/>
  <c r="I42" i="3"/>
  <c r="H42" i="3"/>
  <c r="G42" i="3"/>
  <c r="M41" i="3"/>
  <c r="L41" i="3"/>
  <c r="K41" i="3"/>
  <c r="J41" i="3"/>
  <c r="I41" i="3"/>
  <c r="H41" i="3"/>
  <c r="G41" i="3"/>
  <c r="F46" i="3"/>
  <c r="F45" i="3"/>
  <c r="F44" i="3"/>
  <c r="F43" i="3"/>
  <c r="F42" i="3"/>
  <c r="F41" i="3"/>
  <c r="F40" i="3"/>
  <c r="E47" i="3"/>
  <c r="E46" i="3"/>
  <c r="E45" i="3"/>
  <c r="E44" i="3"/>
  <c r="E43" i="3"/>
  <c r="E42" i="3"/>
  <c r="E41" i="3"/>
  <c r="E40" i="3"/>
  <c r="K45" i="2"/>
  <c r="L43" i="2"/>
  <c r="L44" i="2" s="1"/>
  <c r="K43" i="2"/>
  <c r="K44" i="2" s="1"/>
  <c r="M24" i="3"/>
  <c r="M8" i="3"/>
  <c r="P8" i="3"/>
  <c r="H55" i="3"/>
  <c r="E55" i="3"/>
  <c r="E34" i="3"/>
  <c r="P33" i="3"/>
  <c r="O33" i="3"/>
  <c r="N33" i="3"/>
  <c r="P32" i="3"/>
  <c r="O32" i="3"/>
  <c r="N32" i="3"/>
  <c r="P31" i="3"/>
  <c r="O31" i="3"/>
  <c r="N31" i="3"/>
  <c r="R30" i="3"/>
  <c r="M30" i="3"/>
  <c r="L30" i="3"/>
  <c r="K30" i="3"/>
  <c r="J30" i="3"/>
  <c r="I30" i="3"/>
  <c r="H30" i="3"/>
  <c r="G30" i="3"/>
  <c r="F30" i="3"/>
  <c r="E30" i="3"/>
  <c r="R29" i="3"/>
  <c r="M29" i="3"/>
  <c r="L29" i="3"/>
  <c r="K29" i="3"/>
  <c r="J29" i="3"/>
  <c r="I29" i="3"/>
  <c r="H29" i="3"/>
  <c r="G29" i="3"/>
  <c r="G34" i="3"/>
  <c r="F29" i="3"/>
  <c r="F34" i="3"/>
  <c r="E29" i="3"/>
  <c r="R28" i="3"/>
  <c r="K28" i="3"/>
  <c r="M28" i="3"/>
  <c r="L28" i="3"/>
  <c r="I28" i="3"/>
  <c r="H28" i="3"/>
  <c r="E28" i="3"/>
  <c r="R27" i="3"/>
  <c r="L27" i="3"/>
  <c r="I27" i="3"/>
  <c r="E27" i="3"/>
  <c r="P26" i="3"/>
  <c r="O26" i="3"/>
  <c r="N26" i="3"/>
  <c r="R25" i="3"/>
  <c r="L24" i="3"/>
  <c r="M25" i="3"/>
  <c r="L25" i="3"/>
  <c r="K25" i="3"/>
  <c r="J25" i="3"/>
  <c r="I25" i="3"/>
  <c r="H25" i="3"/>
  <c r="G25" i="3"/>
  <c r="F25" i="3"/>
  <c r="E25" i="3"/>
  <c r="P17" i="3"/>
  <c r="O17" i="3"/>
  <c r="O49" i="3" s="1"/>
  <c r="N17" i="3"/>
  <c r="P16" i="3"/>
  <c r="O16" i="3"/>
  <c r="O48" i="3" s="1"/>
  <c r="N16" i="3"/>
  <c r="P15" i="3"/>
  <c r="P47" i="3" s="1"/>
  <c r="O15" i="3"/>
  <c r="N15" i="3"/>
  <c r="N47" i="3" s="1"/>
  <c r="M14" i="3"/>
  <c r="L14" i="3"/>
  <c r="K14" i="3"/>
  <c r="J14" i="3"/>
  <c r="I14" i="3"/>
  <c r="H14" i="3"/>
  <c r="G14" i="3"/>
  <c r="F14" i="3"/>
  <c r="E14" i="3"/>
  <c r="M13" i="3"/>
  <c r="L13" i="3"/>
  <c r="K13" i="3"/>
  <c r="J13" i="3"/>
  <c r="I13" i="3"/>
  <c r="H13" i="3"/>
  <c r="G13" i="3"/>
  <c r="G18" i="3"/>
  <c r="F13" i="3"/>
  <c r="F18" i="3"/>
  <c r="E13" i="3"/>
  <c r="E18" i="3"/>
  <c r="R12" i="3"/>
  <c r="L12" i="3"/>
  <c r="M12" i="3"/>
  <c r="K12" i="3"/>
  <c r="J12" i="3"/>
  <c r="I12" i="3"/>
  <c r="G12" i="3"/>
  <c r="F12" i="3"/>
  <c r="E12" i="3"/>
  <c r="R11" i="3"/>
  <c r="M11" i="3"/>
  <c r="L11" i="3"/>
  <c r="K11" i="3"/>
  <c r="J11" i="3"/>
  <c r="I11" i="3"/>
  <c r="H11" i="3"/>
  <c r="G11" i="3"/>
  <c r="P11" i="3"/>
  <c r="P43" i="3" s="1"/>
  <c r="F11" i="3"/>
  <c r="E11" i="3"/>
  <c r="P10" i="3"/>
  <c r="P42" i="3" s="1"/>
  <c r="O10" i="3"/>
  <c r="O42" i="3" s="1"/>
  <c r="N10" i="3"/>
  <c r="N42" i="3" s="1"/>
  <c r="M9" i="3"/>
  <c r="L9" i="3"/>
  <c r="K9" i="3"/>
  <c r="J9" i="3"/>
  <c r="I9" i="3"/>
  <c r="H9" i="3"/>
  <c r="G9" i="3"/>
  <c r="F9" i="3"/>
  <c r="O8" i="3"/>
  <c r="E9" i="3"/>
  <c r="N8" i="3"/>
  <c r="N40" i="3" s="1"/>
  <c r="R8" i="3"/>
  <c r="M44" i="2"/>
  <c r="J44" i="2"/>
  <c r="I44" i="2"/>
  <c r="H44" i="2"/>
  <c r="G44" i="2"/>
  <c r="E44" i="2"/>
  <c r="F44" i="2"/>
  <c r="P25" i="3"/>
  <c r="N29" i="3"/>
  <c r="N28" i="3"/>
  <c r="N30" i="3"/>
  <c r="O29" i="3"/>
  <c r="N11" i="3"/>
  <c r="N43" i="3" s="1"/>
  <c r="P14" i="3"/>
  <c r="P46" i="3" s="1"/>
  <c r="P12" i="3"/>
  <c r="P44" i="3" s="1"/>
  <c r="O14" i="3"/>
  <c r="O46" i="3" s="1"/>
  <c r="O11" i="3"/>
  <c r="O43" i="3" s="1"/>
  <c r="N9" i="3"/>
  <c r="N41" i="3" s="1"/>
  <c r="P9" i="3"/>
  <c r="P41" i="3" s="1"/>
  <c r="O12" i="3"/>
  <c r="O44" i="3" s="1"/>
  <c r="M27" i="3"/>
  <c r="O9" i="3"/>
  <c r="O41" i="3" s="1"/>
  <c r="N14" i="3"/>
  <c r="N46" i="3" s="1"/>
  <c r="N25" i="3"/>
  <c r="F27" i="3"/>
  <c r="O30" i="3"/>
  <c r="H12" i="3"/>
  <c r="N12" i="3"/>
  <c r="N44" i="3" s="1"/>
  <c r="O13" i="3"/>
  <c r="O45" i="3" s="1"/>
  <c r="K24" i="3"/>
  <c r="O25" i="3"/>
  <c r="G27" i="3"/>
  <c r="K27" i="3"/>
  <c r="F28" i="3"/>
  <c r="J28" i="3"/>
  <c r="P30" i="3"/>
  <c r="N13" i="3"/>
  <c r="N45" i="3" s="1"/>
  <c r="J27" i="3"/>
  <c r="P29" i="3"/>
  <c r="P13" i="3"/>
  <c r="P45" i="3" s="1"/>
  <c r="H24" i="3"/>
  <c r="H27" i="3"/>
  <c r="G28" i="3"/>
  <c r="N24" i="3"/>
  <c r="O28" i="3"/>
  <c r="O24" i="3"/>
  <c r="P24" i="3"/>
  <c r="P28" i="3"/>
  <c r="P27" i="3"/>
  <c r="O27" i="3"/>
  <c r="N27" i="3"/>
  <c r="O40" i="3" l="1"/>
  <c r="P40" i="3"/>
</calcChain>
</file>

<file path=xl/sharedStrings.xml><?xml version="1.0" encoding="utf-8"?>
<sst xmlns="http://schemas.openxmlformats.org/spreadsheetml/2006/main" count="183" uniqueCount="93">
  <si>
    <t>Zahrnutá přerušení distribuce elektřiny</t>
  </si>
  <si>
    <t>plánovaná</t>
  </si>
  <si>
    <t>neplánovaná</t>
  </si>
  <si>
    <t>nn</t>
  </si>
  <si>
    <t>vn</t>
  </si>
  <si>
    <t>vvn</t>
  </si>
  <si>
    <t>[1/rok]</t>
  </si>
  <si>
    <t>[min/rok]</t>
  </si>
  <si>
    <t>Průměrná doba trvání jednoho přerušení distribuce elektřiny u zákazníka na napěťové hladině</t>
  </si>
  <si>
    <t>Průměrný počet přerušení distribuce elektřiny u zákazníka na napěťové hladině</t>
  </si>
  <si>
    <t>[min]</t>
  </si>
  <si>
    <t>Průměrná souhrnná doba trvání přerušení distribuce elektřiny u zákazníka na napěťové hladině</t>
  </si>
  <si>
    <t>Držitel licence:</t>
  </si>
  <si>
    <t>Standard</t>
  </si>
  <si>
    <t>dodržení plánovaného omezení nebo přerušení distribuce elektřiny</t>
  </si>
  <si>
    <t>výměny poškozené pojistky</t>
  </si>
  <si>
    <t>zaslání stanoviska k žádosti o připojení zařízení žadatele k přenosové nebo distribuční soustavě</t>
  </si>
  <si>
    <t>umožnění přenosu nebo distribuce elektřiny</t>
  </si>
  <si>
    <t>předávání údajů o měření</t>
  </si>
  <si>
    <t>lhůty pro vyřízení reklamace vyúčtování distribuce elektřiny</t>
  </si>
  <si>
    <t>§</t>
  </si>
  <si>
    <t>Počet případů</t>
  </si>
  <si>
    <t>Napěťová hladina</t>
  </si>
  <si>
    <t>Počet zákazníků [-]</t>
  </si>
  <si>
    <t>Délka kabelových vedení [km]</t>
  </si>
  <si>
    <t>Délka venkovních vedení [km]</t>
  </si>
  <si>
    <t>ukončení přerušení distribuce elektřiny z důvodu prodlení zákazníka nebo dodavatele sdružené služby s úhradou plateb za poskytnutou distribuci</t>
  </si>
  <si>
    <t>ukončení přerušení distribuce elektřiny na žádost dodavatele nebo dodavatele sdružené služby</t>
  </si>
  <si>
    <t>dodržení termínu schůzky se zákazníkem</t>
  </si>
  <si>
    <t>[-]</t>
  </si>
  <si>
    <t>[%]</t>
  </si>
  <si>
    <t>SOUHRNNÁ ZPRÁVA O DOSAŽENÉ ÚROVNI KVALITY DISTRIBUCE ELEKTŘINY A SOUVISEJÍCÍCH SLUŽEB</t>
  </si>
  <si>
    <t>Rok:</t>
  </si>
  <si>
    <t>Počet vyplacených náhrad</t>
  </si>
  <si>
    <t>Výše vyplacených náhrad</t>
  </si>
  <si>
    <t>Celkem</t>
  </si>
  <si>
    <t>[Kč]</t>
  </si>
  <si>
    <t>Standard nedodržen</t>
  </si>
  <si>
    <t>z toho poruchová za obvyklých povětrnostních podmínek</t>
  </si>
  <si>
    <t>z toho ostatní neplánovaná</t>
  </si>
  <si>
    <t>Teoretická výše náhrad*</t>
  </si>
  <si>
    <r>
      <t>SAIFI</t>
    </r>
    <r>
      <rPr>
        <b/>
        <i/>
        <vertAlign val="subscript"/>
        <sz val="10"/>
        <rFont val="Arial"/>
        <family val="2"/>
        <charset val="238"/>
      </rPr>
      <t>nn</t>
    </r>
  </si>
  <si>
    <r>
      <t>SAIFI</t>
    </r>
    <r>
      <rPr>
        <b/>
        <i/>
        <vertAlign val="subscript"/>
        <sz val="10"/>
        <rFont val="Arial"/>
        <family val="2"/>
        <charset val="238"/>
      </rPr>
      <t>vn</t>
    </r>
  </si>
  <si>
    <r>
      <t>SAIFI</t>
    </r>
    <r>
      <rPr>
        <b/>
        <i/>
        <vertAlign val="subscript"/>
        <sz val="10"/>
        <rFont val="Arial"/>
        <family val="2"/>
        <charset val="238"/>
      </rPr>
      <t>vvn</t>
    </r>
  </si>
  <si>
    <r>
      <t>SAIDI</t>
    </r>
    <r>
      <rPr>
        <b/>
        <i/>
        <vertAlign val="subscript"/>
        <sz val="10"/>
        <rFont val="Arial"/>
        <family val="2"/>
        <charset val="238"/>
      </rPr>
      <t>nn</t>
    </r>
  </si>
  <si>
    <r>
      <t>SAIDI</t>
    </r>
    <r>
      <rPr>
        <b/>
        <i/>
        <vertAlign val="subscript"/>
        <sz val="10"/>
        <rFont val="Arial"/>
        <family val="2"/>
        <charset val="238"/>
      </rPr>
      <t>vn</t>
    </r>
  </si>
  <si>
    <r>
      <t>SAIDI</t>
    </r>
    <r>
      <rPr>
        <b/>
        <i/>
        <vertAlign val="subscript"/>
        <sz val="10"/>
        <rFont val="Arial"/>
        <family val="2"/>
        <charset val="238"/>
      </rPr>
      <t>vvn</t>
    </r>
  </si>
  <si>
    <r>
      <t>CAIDI</t>
    </r>
    <r>
      <rPr>
        <b/>
        <i/>
        <vertAlign val="subscript"/>
        <sz val="10"/>
        <rFont val="Arial"/>
        <family val="2"/>
        <charset val="238"/>
      </rPr>
      <t>nn</t>
    </r>
  </si>
  <si>
    <r>
      <t>CAIDI</t>
    </r>
    <r>
      <rPr>
        <b/>
        <i/>
        <vertAlign val="subscript"/>
        <sz val="10"/>
        <rFont val="Arial"/>
        <family val="2"/>
        <charset val="238"/>
      </rPr>
      <t>vn</t>
    </r>
  </si>
  <si>
    <r>
      <t>CAIDI</t>
    </r>
    <r>
      <rPr>
        <b/>
        <i/>
        <vertAlign val="subscript"/>
        <sz val="10"/>
        <rFont val="Arial"/>
        <family val="2"/>
        <charset val="238"/>
      </rPr>
      <t>vvn</t>
    </r>
  </si>
  <si>
    <t>Příloha č. 6 k vyhlášce č. 540/2005 Sb.</t>
  </si>
  <si>
    <t>Celkové množství distribuované elektřiny [MWh]</t>
  </si>
  <si>
    <t>ukončení přerušení přenosu nebo distribuce elektřiny</t>
  </si>
  <si>
    <t>lhůty pro vyřízení reklamace na kvalitu napětí</t>
  </si>
  <si>
    <t>lhůty pro odstranění příčin snížené kvality napětí</t>
  </si>
  <si>
    <t>výměny měřicího zařízení a vyrovnání plateb</t>
  </si>
  <si>
    <t>z toho poruchová způsobená jednáním třetí osoby</t>
  </si>
  <si>
    <t>* Teoretická výše náhrad - výše náhrad v případě, že by o náhradu požádali všichni zákaznící, kteří měli na poskytnutí náhrad právo.</t>
  </si>
  <si>
    <t>celkem - hladinové ukazatele</t>
  </si>
  <si>
    <t>celkem - systémové ukazatele</t>
  </si>
  <si>
    <t>Komentář provozovatele distribuční soustavy k hodnocenému období a k dosaženým hodnotám ukazatelů nepřetržitosti distribuce elektřiny</t>
  </si>
  <si>
    <r>
      <t>t</t>
    </r>
    <r>
      <rPr>
        <vertAlign val="subscript"/>
        <sz val="14"/>
        <rFont val="Arial"/>
        <family val="2"/>
        <charset val="238"/>
      </rPr>
      <t>ph</t>
    </r>
  </si>
  <si>
    <t>=</t>
  </si>
  <si>
    <r>
      <t>W</t>
    </r>
    <r>
      <rPr>
        <vertAlign val="subscript"/>
        <sz val="10"/>
        <rFont val="Arial"/>
        <family val="2"/>
        <charset val="238"/>
      </rPr>
      <t>ned</t>
    </r>
  </si>
  <si>
    <t>Počet zákazníků</t>
  </si>
  <si>
    <t>Průměrný počet přerušení distribuce elektřiny u zákazníka na napěťové hladině [1/rok]</t>
  </si>
  <si>
    <t>Průměrný počet přerušení distr.</t>
  </si>
  <si>
    <t>el. v soustavě [1/rok]</t>
  </si>
  <si>
    <r>
      <t>SAIFI</t>
    </r>
    <r>
      <rPr>
        <b/>
        <i/>
        <vertAlign val="subscript"/>
        <sz val="10"/>
        <rFont val="Arial"/>
        <family val="2"/>
        <charset val="238"/>
      </rPr>
      <t>s</t>
    </r>
  </si>
  <si>
    <t>1. rok</t>
  </si>
  <si>
    <t>2. rok</t>
  </si>
  <si>
    <t>3. rok</t>
  </si>
  <si>
    <t>poruchová</t>
  </si>
  <si>
    <t>způsobená poruchou vlastního zařízení</t>
  </si>
  <si>
    <t>za obvyklých povětrnostních podmínek</t>
  </si>
  <si>
    <t>za nepříznivých povětrnostních podmínek</t>
  </si>
  <si>
    <t>způsobená třetí osobou</t>
  </si>
  <si>
    <t>vynucená</t>
  </si>
  <si>
    <t>mimořádná</t>
  </si>
  <si>
    <t>v důsledku události mimo soustavu a u výrobce</t>
  </si>
  <si>
    <t>ostatní neplánovaná</t>
  </si>
  <si>
    <t>Průměrná souhrnná doba trvání přerušení distribuce elektřiny u zákazníka na napěťové hladině [min/rok]</t>
  </si>
  <si>
    <t>Průměrná souhr. doba trvání</t>
  </si>
  <si>
    <t>přerušení distr. el. v soustavě</t>
  </si>
  <si>
    <r>
      <t>SAIDI</t>
    </r>
    <r>
      <rPr>
        <b/>
        <i/>
        <vertAlign val="subscript"/>
        <sz val="10"/>
        <rFont val="Arial"/>
        <family val="2"/>
        <charset val="238"/>
      </rPr>
      <t>vše</t>
    </r>
  </si>
  <si>
    <t>Průměrná doba trvání jednoho přerušení distribuce elektřiny u zákazníka na napěťové hladině [min]</t>
  </si>
  <si>
    <t>Prům. doba trvání jedn. přer.</t>
  </si>
  <si>
    <t>distr. el. v soustavě [min]</t>
  </si>
  <si>
    <r>
      <t>CAIDI</t>
    </r>
    <r>
      <rPr>
        <b/>
        <i/>
        <vertAlign val="subscript"/>
        <sz val="10"/>
        <rFont val="Arial"/>
        <family val="2"/>
        <charset val="238"/>
      </rPr>
      <t>vše</t>
    </r>
  </si>
  <si>
    <t>1. Plnění standardů distribuce elektřiny v roce 2024</t>
  </si>
  <si>
    <t xml:space="preserve">V roce 2024 došlo k jednomu plánovanému přerušení v délce 175 minut z důvodu výměny vadné ochrany. K neplánovanému přerušení dodávky nedošlo.                                          </t>
  </si>
  <si>
    <t>2. Dosažené hodnoty ukazatelů nepřetržitosti distribuce elektřiny v roce 2024</t>
  </si>
  <si>
    <t>FAWOO TECH CZ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</si>
</sst>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#,##0.000"/>
  </numFmts>
  <fonts count="20" x14ac:knownFonts="1">
    <font>
      <sz val="10"/>
      <name val="Arial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bscript"/>
      <sz val="10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vertAlign val="subscript"/>
      <sz val="10"/>
      <name val="Arial"/>
      <family val="2"/>
      <charset val="238"/>
    </font>
    <font>
      <sz val="14"/>
      <name val="Arial"/>
      <family val="2"/>
      <charset val="238"/>
    </font>
    <font>
      <vertAlign val="subscript"/>
      <sz val="14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82">
    <xf numFmtId="0" fontId="0" fillId="0" borderId="0" xfId="0"/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7" fontId="0" fillId="0" borderId="1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167" fontId="0" fillId="0" borderId="32" xfId="0" applyNumberFormat="1" applyBorder="1" applyAlignment="1">
      <alignment vertical="center"/>
    </xf>
    <xf numFmtId="167" fontId="0" fillId="0" borderId="10" xfId="0" applyNumberFormat="1" applyBorder="1" applyAlignment="1">
      <alignment vertical="center"/>
    </xf>
    <xf numFmtId="167" fontId="0" fillId="0" borderId="8" xfId="0" applyNumberFormat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7" fontId="0" fillId="0" borderId="12" xfId="0" applyNumberFormat="1" applyBorder="1" applyAlignment="1">
      <alignment vertical="center"/>
    </xf>
    <xf numFmtId="167" fontId="0" fillId="0" borderId="31" xfId="0" applyNumberFormat="1" applyBorder="1" applyAlignment="1">
      <alignment vertical="center"/>
    </xf>
    <xf numFmtId="167" fontId="0" fillId="0" borderId="13" xfId="0" applyNumberFormat="1" applyBorder="1" applyAlignment="1">
      <alignment vertical="center"/>
    </xf>
    <xf numFmtId="167" fontId="0" fillId="0" borderId="11" xfId="0" applyNumberFormat="1" applyBorder="1" applyAlignment="1">
      <alignment vertical="center"/>
    </xf>
    <xf numFmtId="167" fontId="0" fillId="0" borderId="21" xfId="0" applyNumberFormat="1" applyBorder="1" applyAlignment="1">
      <alignment vertical="center"/>
    </xf>
    <xf numFmtId="167" fontId="0" fillId="0" borderId="41" xfId="0" applyNumberFormat="1" applyBorder="1" applyAlignment="1">
      <alignment vertical="center"/>
    </xf>
    <xf numFmtId="167" fontId="0" fillId="0" borderId="42" xfId="0" applyNumberFormat="1" applyBorder="1" applyAlignment="1">
      <alignment vertical="center"/>
    </xf>
    <xf numFmtId="167" fontId="0" fillId="0" borderId="43" xfId="0" applyNumberFormat="1" applyBorder="1" applyAlignment="1">
      <alignment vertical="center"/>
    </xf>
    <xf numFmtId="167" fontId="0" fillId="0" borderId="44" xfId="0" applyNumberFormat="1" applyBorder="1" applyAlignment="1">
      <alignment vertical="center"/>
    </xf>
    <xf numFmtId="167" fontId="0" fillId="0" borderId="45" xfId="0" applyNumberFormat="1" applyBorder="1" applyAlignment="1">
      <alignment vertical="center"/>
    </xf>
    <xf numFmtId="167" fontId="0" fillId="0" borderId="46" xfId="0" applyNumberFormat="1" applyBorder="1" applyAlignment="1">
      <alignment vertical="center"/>
    </xf>
    <xf numFmtId="167" fontId="0" fillId="0" borderId="47" xfId="0" applyNumberFormat="1" applyBorder="1" applyAlignment="1">
      <alignment vertical="center"/>
    </xf>
    <xf numFmtId="167" fontId="0" fillId="0" borderId="48" xfId="0" applyNumberFormat="1" applyBorder="1" applyAlignment="1">
      <alignment vertical="center"/>
    </xf>
    <xf numFmtId="167" fontId="0" fillId="0" borderId="49" xfId="0" applyNumberForma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53" xfId="0" applyNumberFormat="1" applyFill="1" applyBorder="1"/>
    <xf numFmtId="3" fontId="0" fillId="0" borderId="3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16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0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4" fillId="0" borderId="0" xfId="0" applyFont="1"/>
    <xf numFmtId="0" fontId="15" fillId="0" borderId="35" xfId="0" applyFont="1" applyBorder="1"/>
    <xf numFmtId="0" fontId="0" fillId="0" borderId="36" xfId="0" applyBorder="1"/>
    <xf numFmtId="0" fontId="0" fillId="0" borderId="3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2" fontId="0" fillId="0" borderId="74" xfId="0" applyNumberFormat="1" applyBorder="1"/>
    <xf numFmtId="2" fontId="0" fillId="0" borderId="75" xfId="0" applyNumberFormat="1" applyBorder="1"/>
    <xf numFmtId="2" fontId="0" fillId="0" borderId="76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0" fillId="0" borderId="2" xfId="0" applyNumberFormat="1" applyBorder="1"/>
    <xf numFmtId="2" fontId="0" fillId="0" borderId="11" xfId="0" applyNumberFormat="1" applyBorder="1"/>
    <xf numFmtId="164" fontId="0" fillId="0" borderId="11" xfId="0" applyNumberFormat="1" applyBorder="1"/>
    <xf numFmtId="2" fontId="0" fillId="0" borderId="12" xfId="0" applyNumberFormat="1" applyBorder="1"/>
    <xf numFmtId="2" fontId="0" fillId="0" borderId="31" xfId="0" applyNumberFormat="1" applyBorder="1"/>
    <xf numFmtId="2" fontId="0" fillId="0" borderId="23" xfId="0" applyNumberFormat="1" applyBorder="1"/>
    <xf numFmtId="0" fontId="0" fillId="0" borderId="7" xfId="0" applyBorder="1"/>
    <xf numFmtId="0" fontId="0" fillId="0" borderId="41" xfId="0" applyBorder="1"/>
    <xf numFmtId="0" fontId="0" fillId="0" borderId="77" xfId="0" applyBorder="1"/>
    <xf numFmtId="0" fontId="15" fillId="0" borderId="23" xfId="0" applyFont="1" applyBorder="1"/>
    <xf numFmtId="0" fontId="0" fillId="0" borderId="9" xfId="0" applyBorder="1"/>
    <xf numFmtId="0" fontId="15" fillId="0" borderId="19" xfId="0" applyFont="1" applyBorder="1"/>
    <xf numFmtId="165" fontId="0" fillId="0" borderId="11" xfId="0" applyNumberFormat="1" applyBorder="1"/>
    <xf numFmtId="0" fontId="0" fillId="0" borderId="70" xfId="0" applyBorder="1"/>
    <xf numFmtId="0" fontId="0" fillId="0" borderId="0" xfId="0" applyBorder="1"/>
    <xf numFmtId="0" fontId="0" fillId="0" borderId="59" xfId="0" applyBorder="1"/>
    <xf numFmtId="0" fontId="16" fillId="0" borderId="66" xfId="0" applyFont="1" applyFill="1" applyBorder="1"/>
    <xf numFmtId="0" fontId="2" fillId="0" borderId="67" xfId="0" applyFont="1" applyBorder="1"/>
    <xf numFmtId="2" fontId="2" fillId="0" borderId="67" xfId="0" applyNumberFormat="1" applyFont="1" applyBorder="1"/>
    <xf numFmtId="2" fontId="2" fillId="0" borderId="68" xfId="0" applyNumberFormat="1" applyFont="1" applyBorder="1"/>
    <xf numFmtId="166" fontId="0" fillId="0" borderId="45" xfId="0" applyNumberFormat="1" applyBorder="1"/>
    <xf numFmtId="166" fontId="0" fillId="0" borderId="46" xfId="0" applyNumberFormat="1" applyBorder="1"/>
    <xf numFmtId="166" fontId="0" fillId="0" borderId="74" xfId="0" applyNumberFormat="1" applyBorder="1"/>
    <xf numFmtId="166" fontId="0" fillId="0" borderId="75" xfId="0" applyNumberFormat="1" applyBorder="1"/>
    <xf numFmtId="166" fontId="0" fillId="0" borderId="76" xfId="0" applyNumberFormat="1" applyBorder="1"/>
    <xf numFmtId="166" fontId="0" fillId="0" borderId="1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2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31" xfId="0" applyNumberFormat="1" applyBorder="1"/>
    <xf numFmtId="166" fontId="0" fillId="0" borderId="23" xfId="0" applyNumberFormat="1" applyBorder="1"/>
    <xf numFmtId="166" fontId="0" fillId="0" borderId="13" xfId="0" applyNumberFormat="1" applyBorder="1"/>
    <xf numFmtId="166" fontId="0" fillId="0" borderId="15" xfId="0" applyNumberFormat="1" applyBorder="1"/>
    <xf numFmtId="166" fontId="0" fillId="0" borderId="53" xfId="0" applyNumberFormat="1" applyBorder="1"/>
    <xf numFmtId="166" fontId="0" fillId="0" borderId="28" xfId="0" applyNumberFormat="1" applyBorder="1"/>
    <xf numFmtId="166" fontId="0" fillId="0" borderId="3" xfId="0" applyNumberFormat="1" applyBorder="1"/>
    <xf numFmtId="166" fontId="0" fillId="0" borderId="16" xfId="0" applyNumberFormat="1" applyBorder="1"/>
    <xf numFmtId="0" fontId="3" fillId="0" borderId="50" xfId="0" applyFont="1" applyBorder="1" applyAlignment="1">
      <alignment horizontal="center"/>
    </xf>
    <xf numFmtId="0" fontId="0" fillId="0" borderId="35" xfId="0" applyBorder="1"/>
    <xf numFmtId="0" fontId="0" fillId="0" borderId="5" xfId="0" applyBorder="1"/>
    <xf numFmtId="0" fontId="0" fillId="0" borderId="6" xfId="0" applyBorder="1"/>
    <xf numFmtId="166" fontId="0" fillId="0" borderId="14" xfId="0" applyNumberFormat="1" applyBorder="1"/>
    <xf numFmtId="0" fontId="17" fillId="0" borderId="0" xfId="0" applyFont="1"/>
    <xf numFmtId="2" fontId="17" fillId="0" borderId="2" xfId="0" applyNumberFormat="1" applyFont="1" applyBorder="1"/>
    <xf numFmtId="2" fontId="17" fillId="0" borderId="21" xfId="0" applyNumberFormat="1" applyFont="1" applyBorder="1"/>
    <xf numFmtId="2" fontId="17" fillId="0" borderId="11" xfId="0" applyNumberFormat="1" applyFont="1" applyBorder="1"/>
    <xf numFmtId="164" fontId="17" fillId="0" borderId="11" xfId="0" applyNumberFormat="1" applyFont="1" applyBorder="1"/>
    <xf numFmtId="2" fontId="17" fillId="0" borderId="44" xfId="0" applyNumberFormat="1" applyFont="1" applyBorder="1"/>
    <xf numFmtId="2" fontId="17" fillId="0" borderId="12" xfId="0" applyNumberFormat="1" applyFont="1" applyBorder="1"/>
    <xf numFmtId="2" fontId="17" fillId="0" borderId="31" xfId="0" applyNumberFormat="1" applyFont="1" applyBorder="1"/>
    <xf numFmtId="2" fontId="17" fillId="0" borderId="23" xfId="0" applyNumberFormat="1" applyFont="1" applyBorder="1"/>
    <xf numFmtId="2" fontId="17" fillId="0" borderId="45" xfId="0" applyNumberFormat="1" applyFont="1" applyBorder="1"/>
    <xf numFmtId="2" fontId="17" fillId="0" borderId="46" xfId="0" applyNumberFormat="1" applyFont="1" applyBorder="1"/>
    <xf numFmtId="2" fontId="18" fillId="0" borderId="48" xfId="0" applyNumberFormat="1" applyFont="1" applyBorder="1"/>
    <xf numFmtId="2" fontId="18" fillId="0" borderId="46" xfId="0" applyNumberFormat="1" applyFont="1" applyBorder="1"/>
    <xf numFmtId="167" fontId="0" fillId="0" borderId="45" xfId="0" applyNumberFormat="1" applyBorder="1"/>
    <xf numFmtId="167" fontId="0" fillId="0" borderId="46" xfId="0" applyNumberFormat="1" applyBorder="1"/>
    <xf numFmtId="167" fontId="0" fillId="0" borderId="48" xfId="0" applyNumberFormat="1" applyBorder="1"/>
    <xf numFmtId="167" fontId="0" fillId="0" borderId="1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3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167" fontId="18" fillId="0" borderId="48" xfId="0" applyNumberFormat="1" applyFont="1" applyBorder="1"/>
    <xf numFmtId="2" fontId="17" fillId="0" borderId="15" xfId="0" applyNumberFormat="1" applyFont="1" applyBorder="1"/>
    <xf numFmtId="2" fontId="17" fillId="0" borderId="53" xfId="0" applyNumberFormat="1" applyFont="1" applyBorder="1"/>
    <xf numFmtId="2" fontId="17" fillId="0" borderId="28" xfId="0" applyNumberFormat="1" applyFont="1" applyBorder="1"/>
    <xf numFmtId="166" fontId="17" fillId="0" borderId="2" xfId="0" applyNumberFormat="1" applyFont="1" applyBorder="1"/>
    <xf numFmtId="166" fontId="17" fillId="0" borderId="11" xfId="0" applyNumberFormat="1" applyFont="1" applyBorder="1"/>
    <xf numFmtId="166" fontId="17" fillId="0" borderId="12" xfId="0" applyNumberFormat="1" applyFont="1" applyBorder="1"/>
    <xf numFmtId="166" fontId="17" fillId="0" borderId="31" xfId="0" applyNumberFormat="1" applyFont="1" applyBorder="1"/>
    <xf numFmtId="166" fontId="17" fillId="0" borderId="23" xfId="0" applyNumberFormat="1" applyFont="1" applyBorder="1"/>
    <xf numFmtId="166" fontId="17" fillId="0" borderId="21" xfId="0" applyNumberFormat="1" applyFont="1" applyBorder="1"/>
    <xf numFmtId="166" fontId="17" fillId="0" borderId="44" xfId="0" applyNumberFormat="1" applyFont="1" applyBorder="1"/>
    <xf numFmtId="166" fontId="17" fillId="0" borderId="15" xfId="0" applyNumberFormat="1" applyFont="1" applyBorder="1"/>
    <xf numFmtId="166" fontId="17" fillId="0" borderId="53" xfId="0" applyNumberFormat="1" applyFont="1" applyBorder="1"/>
    <xf numFmtId="166" fontId="17" fillId="0" borderId="28" xfId="0" applyNumberFormat="1" applyFont="1" applyBorder="1"/>
    <xf numFmtId="166" fontId="18" fillId="0" borderId="46" xfId="0" applyNumberFormat="1" applyFont="1" applyBorder="1"/>
    <xf numFmtId="166" fontId="18" fillId="0" borderId="48" xfId="0" applyNumberFormat="1" applyFont="1" applyBorder="1"/>
    <xf numFmtId="166" fontId="17" fillId="0" borderId="46" xfId="0" applyNumberFormat="1" applyFont="1" applyBorder="1"/>
    <xf numFmtId="167" fontId="6" fillId="0" borderId="4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167" fontId="0" fillId="0" borderId="50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31" xfId="1" applyFont="1" applyBorder="1" applyAlignment="1" applyProtection="1">
      <alignment horizontal="left" vertical="center" wrapText="1"/>
    </xf>
    <xf numFmtId="0" fontId="6" fillId="0" borderId="22" xfId="1" applyFont="1" applyBorder="1" applyAlignment="1" applyProtection="1">
      <alignment horizontal="left" vertical="center" wrapText="1"/>
    </xf>
    <xf numFmtId="0" fontId="6" fillId="0" borderId="23" xfId="1" applyFont="1" applyBorder="1" applyAlignment="1" applyProtection="1">
      <alignment horizontal="left" vertical="center" wrapText="1"/>
    </xf>
    <xf numFmtId="0" fontId="6" fillId="0" borderId="53" xfId="1" applyFont="1" applyBorder="1" applyAlignment="1" applyProtection="1">
      <alignment horizontal="left" vertical="center" wrapText="1"/>
    </xf>
    <xf numFmtId="0" fontId="6" fillId="0" borderId="50" xfId="1" applyFont="1" applyBorder="1" applyAlignment="1" applyProtection="1">
      <alignment horizontal="left" vertical="center" wrapText="1"/>
    </xf>
    <xf numFmtId="0" fontId="6" fillId="0" borderId="28" xfId="1" applyFont="1" applyBorder="1" applyAlignment="1" applyProtection="1">
      <alignment horizontal="left" vertical="center" wrapText="1"/>
    </xf>
    <xf numFmtId="167" fontId="0" fillId="0" borderId="54" xfId="0" applyNumberForma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/>
    </xf>
    <xf numFmtId="0" fontId="3" fillId="0" borderId="56" xfId="1" applyFont="1" applyFill="1" applyBorder="1" applyAlignment="1" applyProtection="1">
      <alignment horizontal="center" vertical="center"/>
    </xf>
    <xf numFmtId="0" fontId="3" fillId="0" borderId="57" xfId="1" applyFont="1" applyFill="1" applyBorder="1" applyAlignment="1" applyProtection="1">
      <alignment horizontal="center" vertical="center"/>
    </xf>
    <xf numFmtId="0" fontId="3" fillId="0" borderId="6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59" xfId="1" applyFont="1" applyFill="1" applyBorder="1" applyAlignment="1" applyProtection="1">
      <alignment horizontal="center" vertical="center"/>
    </xf>
    <xf numFmtId="0" fontId="3" fillId="0" borderId="2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left" vertical="center" wrapText="1"/>
    </xf>
    <xf numFmtId="0" fontId="6" fillId="0" borderId="63" xfId="1" applyFont="1" applyBorder="1" applyAlignment="1" applyProtection="1">
      <alignment horizontal="left" vertical="center" wrapText="1"/>
    </xf>
    <xf numFmtId="0" fontId="6" fillId="0" borderId="64" xfId="1" applyFont="1" applyBorder="1" applyAlignment="1" applyProtection="1">
      <alignment horizontal="left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3" fillId="0" borderId="69" xfId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Normální" xfId="0" builtinId="0"/>
    <cellStyle name="normální_Výkazy_metodika 11_d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showGridLines="0" tabSelected="1" workbookViewId="0">
      <selection activeCell="N44" sqref="N44"/>
    </sheetView>
  </sheetViews>
  <sheetFormatPr defaultColWidth="9.21875" defaultRowHeight="13.2" x14ac:dyDescent="0.25"/>
  <cols>
    <col min="1" max="1" width="3.77734375" style="7" customWidth="1"/>
    <col min="2" max="2" width="4.77734375" style="7" customWidth="1"/>
    <col min="3" max="3" width="5.5546875" style="7" customWidth="1"/>
    <col min="4" max="4" width="36.77734375" style="7" customWidth="1"/>
    <col min="5" max="10" width="11.77734375" style="7" customWidth="1"/>
    <col min="11" max="11" width="12" style="7" customWidth="1"/>
    <col min="12" max="13" width="12.21875" style="7" customWidth="1"/>
    <col min="14" max="20" width="9.21875" style="200"/>
    <col min="21" max="16384" width="9.21875" style="7"/>
  </cols>
  <sheetData>
    <row r="1" spans="1:13" ht="17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 t="s">
        <v>50</v>
      </c>
    </row>
    <row r="2" spans="1:13" ht="15" customHeight="1" thickBot="1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32.25" customHeight="1" thickBot="1" x14ac:dyDescent="0.3">
      <c r="A3" s="252" t="s">
        <v>31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</row>
    <row r="4" spans="1:13" ht="15.6" x14ac:dyDescent="0.25">
      <c r="A4" s="8"/>
    </row>
    <row r="5" spans="1:13" ht="15.6" x14ac:dyDescent="0.25">
      <c r="A5" s="210" t="s">
        <v>12</v>
      </c>
      <c r="B5" s="210"/>
      <c r="C5" s="210"/>
      <c r="D5" s="36" t="s">
        <v>92</v>
      </c>
      <c r="E5" s="10"/>
      <c r="F5" s="10"/>
      <c r="G5" s="10"/>
      <c r="J5" s="10"/>
      <c r="K5" s="10"/>
      <c r="L5" s="11" t="s">
        <v>32</v>
      </c>
      <c r="M5" s="36">
        <v>2024</v>
      </c>
    </row>
    <row r="6" spans="1:13" ht="5.25" customHeight="1" thickBot="1" x14ac:dyDescent="0.3">
      <c r="B6" s="8"/>
      <c r="C6" s="10"/>
      <c r="D6" s="10"/>
      <c r="E6" s="10"/>
      <c r="F6" s="10"/>
      <c r="G6" s="10"/>
      <c r="H6" s="12"/>
      <c r="I6" s="12"/>
      <c r="J6" s="10"/>
      <c r="K6" s="10"/>
      <c r="L6" s="10"/>
      <c r="M6" s="10"/>
    </row>
    <row r="7" spans="1:13" ht="15" customHeight="1" thickBot="1" x14ac:dyDescent="0.3">
      <c r="A7" s="211" t="s">
        <v>22</v>
      </c>
      <c r="B7" s="212"/>
      <c r="C7" s="212"/>
      <c r="D7" s="213"/>
      <c r="E7" s="42" t="s">
        <v>3</v>
      </c>
      <c r="F7" s="42" t="s">
        <v>4</v>
      </c>
      <c r="G7" s="43" t="s">
        <v>5</v>
      </c>
    </row>
    <row r="8" spans="1:13" ht="15" customHeight="1" x14ac:dyDescent="0.25">
      <c r="A8" s="214" t="s">
        <v>23</v>
      </c>
      <c r="B8" s="215"/>
      <c r="C8" s="215"/>
      <c r="D8" s="216"/>
      <c r="E8" s="14">
        <v>0</v>
      </c>
      <c r="F8" s="15">
        <v>1</v>
      </c>
      <c r="G8" s="16">
        <v>0</v>
      </c>
    </row>
    <row r="9" spans="1:13" ht="15" customHeight="1" x14ac:dyDescent="0.25">
      <c r="A9" s="204" t="s">
        <v>51</v>
      </c>
      <c r="B9" s="205"/>
      <c r="C9" s="205"/>
      <c r="D9" s="206"/>
      <c r="E9" s="73">
        <v>72.210999999999999</v>
      </c>
      <c r="F9" s="70">
        <v>10516.198</v>
      </c>
      <c r="G9" s="19">
        <v>0</v>
      </c>
    </row>
    <row r="10" spans="1:13" ht="15" customHeight="1" x14ac:dyDescent="0.25">
      <c r="A10" s="204" t="s">
        <v>24</v>
      </c>
      <c r="B10" s="205"/>
      <c r="C10" s="205"/>
      <c r="D10" s="206"/>
      <c r="E10" s="17">
        <v>50</v>
      </c>
      <c r="F10" s="18">
        <v>2310</v>
      </c>
      <c r="G10" s="19">
        <v>0</v>
      </c>
    </row>
    <row r="11" spans="1:13" ht="15" customHeight="1" thickBot="1" x14ac:dyDescent="0.3">
      <c r="A11" s="207" t="s">
        <v>25</v>
      </c>
      <c r="B11" s="208"/>
      <c r="C11" s="208"/>
      <c r="D11" s="209"/>
      <c r="E11" s="20">
        <v>0</v>
      </c>
      <c r="F11" s="21">
        <v>0</v>
      </c>
      <c r="G11" s="22">
        <v>0</v>
      </c>
    </row>
    <row r="12" spans="1:13" x14ac:dyDescent="0.25">
      <c r="D12" s="23"/>
      <c r="E12" s="23"/>
      <c r="F12" s="23"/>
      <c r="G12" s="23"/>
    </row>
    <row r="13" spans="1:13" ht="8.25" customHeight="1" x14ac:dyDescent="0.25">
      <c r="D13" s="23"/>
      <c r="E13" s="23"/>
      <c r="F13" s="23"/>
      <c r="G13" s="23"/>
    </row>
    <row r="14" spans="1:13" ht="18" customHeight="1" thickBot="1" x14ac:dyDescent="0.3">
      <c r="A14" s="9" t="s">
        <v>89</v>
      </c>
    </row>
    <row r="15" spans="1:13" ht="17.25" customHeight="1" thickBot="1" x14ac:dyDescent="0.3">
      <c r="A15" s="255" t="s">
        <v>20</v>
      </c>
      <c r="B15" s="237" t="s">
        <v>13</v>
      </c>
      <c r="C15" s="238"/>
      <c r="D15" s="238"/>
      <c r="E15" s="238"/>
      <c r="F15" s="238"/>
      <c r="G15" s="239"/>
      <c r="H15" s="261" t="s">
        <v>21</v>
      </c>
      <c r="I15" s="262"/>
      <c r="J15" s="263"/>
      <c r="K15" s="234" t="s">
        <v>33</v>
      </c>
      <c r="L15" s="234" t="s">
        <v>34</v>
      </c>
      <c r="M15" s="258" t="s">
        <v>40</v>
      </c>
    </row>
    <row r="16" spans="1:13" x14ac:dyDescent="0.25">
      <c r="A16" s="256"/>
      <c r="B16" s="240"/>
      <c r="C16" s="241"/>
      <c r="D16" s="241"/>
      <c r="E16" s="241"/>
      <c r="F16" s="241"/>
      <c r="G16" s="242"/>
      <c r="H16" s="265" t="s">
        <v>35</v>
      </c>
      <c r="I16" s="228" t="s">
        <v>37</v>
      </c>
      <c r="J16" s="228"/>
      <c r="K16" s="235"/>
      <c r="L16" s="235"/>
      <c r="M16" s="259"/>
    </row>
    <row r="17" spans="1:13" x14ac:dyDescent="0.25">
      <c r="A17" s="256"/>
      <c r="B17" s="240"/>
      <c r="C17" s="241"/>
      <c r="D17" s="241"/>
      <c r="E17" s="241"/>
      <c r="F17" s="241"/>
      <c r="G17" s="242"/>
      <c r="H17" s="266"/>
      <c r="I17" s="264"/>
      <c r="J17" s="264"/>
      <c r="K17" s="236"/>
      <c r="L17" s="236"/>
      <c r="M17" s="260"/>
    </row>
    <row r="18" spans="1:13" ht="16.5" customHeight="1" thickBot="1" x14ac:dyDescent="0.3">
      <c r="A18" s="257"/>
      <c r="B18" s="243"/>
      <c r="C18" s="244"/>
      <c r="D18" s="244"/>
      <c r="E18" s="244"/>
      <c r="F18" s="244"/>
      <c r="G18" s="245"/>
      <c r="H18" s="38" t="s">
        <v>29</v>
      </c>
      <c r="I18" s="24" t="s">
        <v>29</v>
      </c>
      <c r="J18" s="37" t="s">
        <v>30</v>
      </c>
      <c r="K18" s="38" t="s">
        <v>29</v>
      </c>
      <c r="L18" s="38" t="s">
        <v>36</v>
      </c>
      <c r="M18" s="6" t="s">
        <v>36</v>
      </c>
    </row>
    <row r="19" spans="1:13" ht="15" customHeight="1" x14ac:dyDescent="0.25">
      <c r="A19" s="1">
        <v>5</v>
      </c>
      <c r="B19" s="246" t="s">
        <v>52</v>
      </c>
      <c r="C19" s="247"/>
      <c r="D19" s="247"/>
      <c r="E19" s="247"/>
      <c r="F19" s="247"/>
      <c r="G19" s="248"/>
      <c r="H19" s="60">
        <v>0</v>
      </c>
      <c r="I19" s="62">
        <v>0</v>
      </c>
      <c r="J19" s="63">
        <v>0</v>
      </c>
      <c r="K19" s="63">
        <v>0</v>
      </c>
      <c r="L19" s="63">
        <v>0</v>
      </c>
      <c r="M19" s="39"/>
    </row>
    <row r="20" spans="1:13" ht="15" customHeight="1" x14ac:dyDescent="0.25">
      <c r="A20" s="2">
        <v>6</v>
      </c>
      <c r="B20" s="217" t="s">
        <v>14</v>
      </c>
      <c r="C20" s="218"/>
      <c r="D20" s="218"/>
      <c r="E20" s="218"/>
      <c r="F20" s="218"/>
      <c r="G20" s="219"/>
      <c r="H20" s="59">
        <v>0</v>
      </c>
      <c r="I20" s="62">
        <v>0</v>
      </c>
      <c r="J20" s="62">
        <v>0</v>
      </c>
      <c r="K20" s="63">
        <v>0</v>
      </c>
      <c r="L20" s="63">
        <v>0</v>
      </c>
      <c r="M20" s="40"/>
    </row>
    <row r="21" spans="1:13" ht="15" customHeight="1" x14ac:dyDescent="0.25">
      <c r="A21" s="2">
        <v>7</v>
      </c>
      <c r="B21" s="217" t="s">
        <v>15</v>
      </c>
      <c r="C21" s="218"/>
      <c r="D21" s="218"/>
      <c r="E21" s="218"/>
      <c r="F21" s="218"/>
      <c r="G21" s="219"/>
      <c r="H21" s="59">
        <v>0</v>
      </c>
      <c r="I21" s="62">
        <v>0</v>
      </c>
      <c r="J21" s="62">
        <v>0</v>
      </c>
      <c r="K21" s="63">
        <v>0</v>
      </c>
      <c r="L21" s="63">
        <v>0</v>
      </c>
      <c r="M21" s="40"/>
    </row>
    <row r="22" spans="1:13" ht="15" customHeight="1" x14ac:dyDescent="0.25">
      <c r="A22" s="2">
        <v>9</v>
      </c>
      <c r="B22" s="217" t="s">
        <v>53</v>
      </c>
      <c r="C22" s="218"/>
      <c r="D22" s="218"/>
      <c r="E22" s="218"/>
      <c r="F22" s="218"/>
      <c r="G22" s="219"/>
      <c r="H22" s="59">
        <v>0</v>
      </c>
      <c r="I22" s="62">
        <v>0</v>
      </c>
      <c r="J22" s="62">
        <v>0</v>
      </c>
      <c r="K22" s="63">
        <v>0</v>
      </c>
      <c r="L22" s="63">
        <v>0</v>
      </c>
      <c r="M22" s="30"/>
    </row>
    <row r="23" spans="1:13" ht="15" customHeight="1" x14ac:dyDescent="0.25">
      <c r="A23" s="2">
        <v>10</v>
      </c>
      <c r="B23" s="217" t="s">
        <v>54</v>
      </c>
      <c r="C23" s="218"/>
      <c r="D23" s="218"/>
      <c r="E23" s="218"/>
      <c r="F23" s="218"/>
      <c r="G23" s="219"/>
      <c r="H23" s="59">
        <v>0</v>
      </c>
      <c r="I23" s="62">
        <v>0</v>
      </c>
      <c r="J23" s="62">
        <v>0</v>
      </c>
      <c r="K23" s="63">
        <v>0</v>
      </c>
      <c r="L23" s="63">
        <v>0</v>
      </c>
      <c r="M23" s="30"/>
    </row>
    <row r="24" spans="1:13" ht="15" customHeight="1" x14ac:dyDescent="0.25">
      <c r="A24" s="2">
        <v>11</v>
      </c>
      <c r="B24" s="217" t="s">
        <v>16</v>
      </c>
      <c r="C24" s="218"/>
      <c r="D24" s="218"/>
      <c r="E24" s="218"/>
      <c r="F24" s="218"/>
      <c r="G24" s="219"/>
      <c r="H24" s="59">
        <v>0</v>
      </c>
      <c r="I24" s="62">
        <v>0</v>
      </c>
      <c r="J24" s="62">
        <v>0</v>
      </c>
      <c r="K24" s="63">
        <v>0</v>
      </c>
      <c r="L24" s="63">
        <v>0</v>
      </c>
      <c r="M24" s="30"/>
    </row>
    <row r="25" spans="1:13" ht="15" customHeight="1" x14ac:dyDescent="0.25">
      <c r="A25" s="2">
        <v>12</v>
      </c>
      <c r="B25" s="217" t="s">
        <v>17</v>
      </c>
      <c r="C25" s="218"/>
      <c r="D25" s="218"/>
      <c r="E25" s="218"/>
      <c r="F25" s="218"/>
      <c r="G25" s="219"/>
      <c r="H25" s="59">
        <v>0</v>
      </c>
      <c r="I25" s="62">
        <v>0</v>
      </c>
      <c r="J25" s="62">
        <v>0</v>
      </c>
      <c r="K25" s="63">
        <v>0</v>
      </c>
      <c r="L25" s="63">
        <v>0</v>
      </c>
      <c r="M25" s="30"/>
    </row>
    <row r="26" spans="1:13" ht="29.25" customHeight="1" x14ac:dyDescent="0.25">
      <c r="A26" s="2">
        <v>13</v>
      </c>
      <c r="B26" s="217" t="s">
        <v>26</v>
      </c>
      <c r="C26" s="218"/>
      <c r="D26" s="218"/>
      <c r="E26" s="218"/>
      <c r="F26" s="218"/>
      <c r="G26" s="219"/>
      <c r="H26" s="59">
        <v>0</v>
      </c>
      <c r="I26" s="62">
        <v>0</v>
      </c>
      <c r="J26" s="62">
        <v>0</v>
      </c>
      <c r="K26" s="63">
        <v>0</v>
      </c>
      <c r="L26" s="63">
        <v>0</v>
      </c>
      <c r="M26" s="30"/>
    </row>
    <row r="27" spans="1:13" ht="15" customHeight="1" x14ac:dyDescent="0.25">
      <c r="A27" s="2">
        <v>14</v>
      </c>
      <c r="B27" s="217" t="s">
        <v>27</v>
      </c>
      <c r="C27" s="218"/>
      <c r="D27" s="218"/>
      <c r="E27" s="218"/>
      <c r="F27" s="218"/>
      <c r="G27" s="219"/>
      <c r="H27" s="59">
        <v>0</v>
      </c>
      <c r="I27" s="62">
        <v>0</v>
      </c>
      <c r="J27" s="62">
        <v>0</v>
      </c>
      <c r="K27" s="63">
        <v>0</v>
      </c>
      <c r="L27" s="63">
        <v>0</v>
      </c>
      <c r="M27" s="30"/>
    </row>
    <row r="28" spans="1:13" ht="15" customHeight="1" x14ac:dyDescent="0.25">
      <c r="A28" s="2">
        <v>15</v>
      </c>
      <c r="B28" s="217" t="s">
        <v>55</v>
      </c>
      <c r="C28" s="218"/>
      <c r="D28" s="218"/>
      <c r="E28" s="218"/>
      <c r="F28" s="218"/>
      <c r="G28" s="219"/>
      <c r="H28" s="59">
        <v>0</v>
      </c>
      <c r="I28" s="62">
        <v>0</v>
      </c>
      <c r="J28" s="62">
        <v>0</v>
      </c>
      <c r="K28" s="63">
        <v>0</v>
      </c>
      <c r="L28" s="63">
        <v>0</v>
      </c>
      <c r="M28" s="30"/>
    </row>
    <row r="29" spans="1:13" ht="15" customHeight="1" x14ac:dyDescent="0.25">
      <c r="A29" s="2">
        <v>16</v>
      </c>
      <c r="B29" s="217" t="s">
        <v>18</v>
      </c>
      <c r="C29" s="218"/>
      <c r="D29" s="218"/>
      <c r="E29" s="218"/>
      <c r="F29" s="218"/>
      <c r="G29" s="219"/>
      <c r="H29" s="59">
        <v>0</v>
      </c>
      <c r="I29" s="62">
        <v>0</v>
      </c>
      <c r="J29" s="62">
        <v>0</v>
      </c>
      <c r="K29" s="63">
        <v>0</v>
      </c>
      <c r="L29" s="63">
        <v>0</v>
      </c>
      <c r="M29" s="30"/>
    </row>
    <row r="30" spans="1:13" ht="15" customHeight="1" x14ac:dyDescent="0.25">
      <c r="A30" s="2">
        <v>17</v>
      </c>
      <c r="B30" s="217" t="s">
        <v>19</v>
      </c>
      <c r="C30" s="218"/>
      <c r="D30" s="218"/>
      <c r="E30" s="218"/>
      <c r="F30" s="218"/>
      <c r="G30" s="219"/>
      <c r="H30" s="59">
        <v>0</v>
      </c>
      <c r="I30" s="62">
        <v>0</v>
      </c>
      <c r="J30" s="62">
        <v>0</v>
      </c>
      <c r="K30" s="63">
        <v>0</v>
      </c>
      <c r="L30" s="63">
        <v>0</v>
      </c>
      <c r="M30" s="30"/>
    </row>
    <row r="31" spans="1:13" ht="15" customHeight="1" thickBot="1" x14ac:dyDescent="0.3">
      <c r="A31" s="3">
        <v>18</v>
      </c>
      <c r="B31" s="220" t="s">
        <v>28</v>
      </c>
      <c r="C31" s="221"/>
      <c r="D31" s="221"/>
      <c r="E31" s="221"/>
      <c r="F31" s="221"/>
      <c r="G31" s="222"/>
      <c r="H31" s="61">
        <v>0</v>
      </c>
      <c r="I31" s="62">
        <v>0</v>
      </c>
      <c r="J31" s="62">
        <v>0</v>
      </c>
      <c r="K31" s="63">
        <v>0</v>
      </c>
      <c r="L31" s="63">
        <v>0</v>
      </c>
      <c r="M31" s="41"/>
    </row>
    <row r="32" spans="1:13" x14ac:dyDescent="0.25">
      <c r="B32" s="34" t="s">
        <v>57</v>
      </c>
      <c r="D32" s="23"/>
      <c r="E32" s="23"/>
      <c r="F32" s="23"/>
      <c r="G32" s="23"/>
    </row>
    <row r="33" spans="1:13" ht="12.75" customHeight="1" x14ac:dyDescent="0.25">
      <c r="B33" s="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9.5" customHeight="1" thickBot="1" x14ac:dyDescent="0.3">
      <c r="A34" s="9" t="s">
        <v>91</v>
      </c>
    </row>
    <row r="35" spans="1:13" ht="42" customHeight="1" x14ac:dyDescent="0.25">
      <c r="A35" s="224" t="s">
        <v>0</v>
      </c>
      <c r="B35" s="225"/>
      <c r="C35" s="225"/>
      <c r="D35" s="226"/>
      <c r="E35" s="251" t="s">
        <v>9</v>
      </c>
      <c r="F35" s="249"/>
      <c r="G35" s="249"/>
      <c r="H35" s="251" t="s">
        <v>11</v>
      </c>
      <c r="I35" s="249"/>
      <c r="J35" s="250"/>
      <c r="K35" s="249" t="s">
        <v>8</v>
      </c>
      <c r="L35" s="249"/>
      <c r="M35" s="250"/>
    </row>
    <row r="36" spans="1:13" ht="15" customHeight="1" x14ac:dyDescent="0.25">
      <c r="A36" s="227"/>
      <c r="B36" s="228"/>
      <c r="C36" s="228"/>
      <c r="D36" s="229"/>
      <c r="E36" s="44" t="s">
        <v>3</v>
      </c>
      <c r="F36" s="45" t="s">
        <v>4</v>
      </c>
      <c r="G36" s="46" t="s">
        <v>5</v>
      </c>
      <c r="H36" s="44" t="s">
        <v>3</v>
      </c>
      <c r="I36" s="45" t="s">
        <v>4</v>
      </c>
      <c r="J36" s="47" t="s">
        <v>5</v>
      </c>
      <c r="K36" s="48" t="s">
        <v>3</v>
      </c>
      <c r="L36" s="45" t="s">
        <v>4</v>
      </c>
      <c r="M36" s="47" t="s">
        <v>5</v>
      </c>
    </row>
    <row r="37" spans="1:13" ht="14.4" x14ac:dyDescent="0.25">
      <c r="A37" s="227"/>
      <c r="B37" s="228"/>
      <c r="C37" s="228"/>
      <c r="D37" s="229"/>
      <c r="E37" s="49" t="s">
        <v>41</v>
      </c>
      <c r="F37" s="50" t="s">
        <v>42</v>
      </c>
      <c r="G37" s="51" t="s">
        <v>43</v>
      </c>
      <c r="H37" s="49" t="s">
        <v>44</v>
      </c>
      <c r="I37" s="50" t="s">
        <v>45</v>
      </c>
      <c r="J37" s="52" t="s">
        <v>46</v>
      </c>
      <c r="K37" s="53" t="s">
        <v>47</v>
      </c>
      <c r="L37" s="50" t="s">
        <v>48</v>
      </c>
      <c r="M37" s="52" t="s">
        <v>49</v>
      </c>
    </row>
    <row r="38" spans="1:13" ht="15" customHeight="1" thickBot="1" x14ac:dyDescent="0.3">
      <c r="A38" s="230"/>
      <c r="B38" s="231"/>
      <c r="C38" s="231"/>
      <c r="D38" s="232"/>
      <c r="E38" s="4"/>
      <c r="F38" s="5" t="s">
        <v>6</v>
      </c>
      <c r="G38" s="5"/>
      <c r="H38" s="31"/>
      <c r="I38" s="5" t="s">
        <v>7</v>
      </c>
      <c r="J38" s="33"/>
      <c r="K38" s="5"/>
      <c r="L38" s="5" t="s">
        <v>10</v>
      </c>
      <c r="M38" s="6"/>
    </row>
    <row r="39" spans="1:13" x14ac:dyDescent="0.25">
      <c r="A39" s="25" t="s">
        <v>2</v>
      </c>
      <c r="B39" s="26"/>
      <c r="C39" s="26"/>
      <c r="D39" s="27"/>
      <c r="E39" s="64">
        <v>0</v>
      </c>
      <c r="F39" s="65">
        <v>0</v>
      </c>
      <c r="G39" s="66">
        <v>0</v>
      </c>
      <c r="H39" s="64">
        <v>0</v>
      </c>
      <c r="I39" s="65">
        <v>0</v>
      </c>
      <c r="J39" s="67">
        <v>0</v>
      </c>
      <c r="K39" s="68">
        <v>0</v>
      </c>
      <c r="L39" s="65">
        <v>0</v>
      </c>
      <c r="M39" s="67">
        <v>0</v>
      </c>
    </row>
    <row r="40" spans="1:13" x14ac:dyDescent="0.25">
      <c r="A40" s="28"/>
      <c r="B40" s="29" t="s">
        <v>38</v>
      </c>
      <c r="C40" s="29"/>
      <c r="D40" s="30"/>
      <c r="E40" s="69"/>
      <c r="F40" s="70"/>
      <c r="G40" s="71"/>
      <c r="H40" s="69"/>
      <c r="I40" s="70"/>
      <c r="J40" s="72"/>
      <c r="K40" s="73"/>
      <c r="L40" s="70"/>
      <c r="M40" s="72"/>
    </row>
    <row r="41" spans="1:13" x14ac:dyDescent="0.25">
      <c r="A41" s="13"/>
      <c r="B41" s="29" t="s">
        <v>56</v>
      </c>
      <c r="C41" s="29"/>
      <c r="D41" s="30"/>
      <c r="E41" s="69"/>
      <c r="F41" s="70"/>
      <c r="G41" s="71"/>
      <c r="H41" s="69"/>
      <c r="I41" s="70"/>
      <c r="J41" s="72"/>
      <c r="K41" s="73"/>
      <c r="L41" s="70"/>
      <c r="M41" s="72"/>
    </row>
    <row r="42" spans="1:13" ht="13.8" thickBot="1" x14ac:dyDescent="0.3">
      <c r="A42" s="13"/>
      <c r="B42" s="54" t="s">
        <v>39</v>
      </c>
      <c r="C42" s="54"/>
      <c r="D42" s="55"/>
      <c r="E42" s="74"/>
      <c r="F42" s="75"/>
      <c r="G42" s="76"/>
      <c r="H42" s="74"/>
      <c r="I42" s="75"/>
      <c r="J42" s="77"/>
      <c r="K42" s="78"/>
      <c r="L42" s="75"/>
      <c r="M42" s="77"/>
    </row>
    <row r="43" spans="1:13" ht="13.8" thickBot="1" x14ac:dyDescent="0.3">
      <c r="A43" s="56" t="s">
        <v>1</v>
      </c>
      <c r="B43" s="57"/>
      <c r="C43" s="57"/>
      <c r="D43" s="58"/>
      <c r="E43" s="79">
        <v>0</v>
      </c>
      <c r="F43" s="80">
        <v>0</v>
      </c>
      <c r="G43" s="81">
        <v>0</v>
      </c>
      <c r="H43" s="79">
        <v>0</v>
      </c>
      <c r="I43" s="199">
        <v>0</v>
      </c>
      <c r="J43" s="82">
        <v>0</v>
      </c>
      <c r="K43" s="83" t="e">
        <f>+H43/E43</f>
        <v>#DIV/0!</v>
      </c>
      <c r="L43" s="80" t="e">
        <f>+I43/F43</f>
        <v>#DIV/0!</v>
      </c>
      <c r="M43" s="82">
        <v>0</v>
      </c>
    </row>
    <row r="44" spans="1:13" ht="13.8" thickTop="1" x14ac:dyDescent="0.25">
      <c r="A44" s="25" t="s">
        <v>58</v>
      </c>
      <c r="B44" s="26"/>
      <c r="C44" s="26"/>
      <c r="D44" s="27"/>
      <c r="E44" s="64">
        <f t="shared" ref="E44:M44" si="0">SUM(E39:E43)</f>
        <v>0</v>
      </c>
      <c r="F44" s="68">
        <f t="shared" si="0"/>
        <v>0</v>
      </c>
      <c r="G44" s="68">
        <f t="shared" si="0"/>
        <v>0</v>
      </c>
      <c r="H44" s="68">
        <f t="shared" si="0"/>
        <v>0</v>
      </c>
      <c r="I44" s="68">
        <f t="shared" si="0"/>
        <v>0</v>
      </c>
      <c r="J44" s="68">
        <f t="shared" si="0"/>
        <v>0</v>
      </c>
      <c r="K44" s="68" t="e">
        <f t="shared" si="0"/>
        <v>#DIV/0!</v>
      </c>
      <c r="L44" s="68" t="e">
        <f t="shared" si="0"/>
        <v>#DIV/0!</v>
      </c>
      <c r="M44" s="68">
        <f t="shared" si="0"/>
        <v>0</v>
      </c>
    </row>
    <row r="45" spans="1:13" ht="13.8" thickBot="1" x14ac:dyDescent="0.3">
      <c r="A45" s="31" t="s">
        <v>59</v>
      </c>
      <c r="B45" s="32"/>
      <c r="C45" s="32"/>
      <c r="D45" s="33"/>
      <c r="E45" s="223">
        <v>0</v>
      </c>
      <c r="F45" s="202"/>
      <c r="G45" s="202"/>
      <c r="H45" s="223">
        <v>0</v>
      </c>
      <c r="I45" s="202"/>
      <c r="J45" s="203"/>
      <c r="K45" s="202" t="e">
        <f>+H45/E45</f>
        <v>#DIV/0!</v>
      </c>
      <c r="L45" s="202"/>
      <c r="M45" s="203"/>
    </row>
    <row r="47" spans="1:13" ht="2.25" customHeight="1" x14ac:dyDescent="0.25"/>
    <row r="48" spans="1:13" ht="18.75" customHeight="1" x14ac:dyDescent="0.25"/>
    <row r="49" spans="1:13" ht="16.5" customHeight="1" x14ac:dyDescent="0.25">
      <c r="A49" s="9" t="s">
        <v>60</v>
      </c>
    </row>
    <row r="50" spans="1:13" ht="16.5" customHeight="1" x14ac:dyDescent="0.25"/>
    <row r="51" spans="1:13" ht="16.5" customHeight="1" x14ac:dyDescent="0.25"/>
    <row r="52" spans="1:13" ht="12.75" customHeight="1" x14ac:dyDescent="0.25">
      <c r="A52" s="84" t="s">
        <v>90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</row>
    <row r="54" spans="1:13" ht="19.8" x14ac:dyDescent="0.25">
      <c r="A54" s="85"/>
      <c r="B54" s="86" t="s">
        <v>61</v>
      </c>
      <c r="C54" s="87" t="s">
        <v>62</v>
      </c>
      <c r="D54" s="88">
        <v>175</v>
      </c>
      <c r="E54" s="85"/>
      <c r="F54" s="85"/>
      <c r="G54" s="85"/>
      <c r="H54" s="85"/>
      <c r="I54" s="85"/>
      <c r="J54" s="85"/>
      <c r="K54" s="85"/>
      <c r="L54" s="85"/>
      <c r="M54" s="85"/>
    </row>
    <row r="55" spans="1:13" ht="15.6" x14ac:dyDescent="0.25">
      <c r="A55" s="85"/>
      <c r="B55" s="84" t="s">
        <v>63</v>
      </c>
      <c r="C55" s="84" t="s">
        <v>62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</row>
    <row r="56" spans="1:13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</row>
    <row r="57" spans="1:13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8" spans="1:13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</row>
    <row r="59" spans="1:13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</row>
    <row r="60" spans="1:13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</row>
    <row r="61" spans="1:13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</row>
    <row r="62" spans="1:13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</row>
    <row r="65" spans="1:13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</row>
    <row r="66" spans="1:13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</row>
    <row r="67" spans="1:13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</row>
    <row r="68" spans="1:13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</row>
    <row r="69" spans="1:13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</row>
    <row r="70" spans="1:13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</row>
    <row r="71" spans="1:1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</row>
    <row r="72" spans="1:13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</row>
    <row r="94" spans="1:1" x14ac:dyDescent="0.25">
      <c r="A94" s="9"/>
    </row>
  </sheetData>
  <mergeCells count="36">
    <mergeCell ref="K35:M35"/>
    <mergeCell ref="E35:G35"/>
    <mergeCell ref="H35:J35"/>
    <mergeCell ref="A3:M3"/>
    <mergeCell ref="A15:A18"/>
    <mergeCell ref="M15:M17"/>
    <mergeCell ref="H15:J15"/>
    <mergeCell ref="I16:J17"/>
    <mergeCell ref="H16:H17"/>
    <mergeCell ref="A2:M2"/>
    <mergeCell ref="B24:G24"/>
    <mergeCell ref="B25:G25"/>
    <mergeCell ref="K15:K17"/>
    <mergeCell ref="L15:L17"/>
    <mergeCell ref="B20:G20"/>
    <mergeCell ref="B21:G21"/>
    <mergeCell ref="B22:G22"/>
    <mergeCell ref="B23:G23"/>
    <mergeCell ref="B15:G18"/>
    <mergeCell ref="B19:G19"/>
    <mergeCell ref="K45:M45"/>
    <mergeCell ref="A10:D10"/>
    <mergeCell ref="A11:D11"/>
    <mergeCell ref="A5:C5"/>
    <mergeCell ref="A7:D7"/>
    <mergeCell ref="A8:D8"/>
    <mergeCell ref="A9:D9"/>
    <mergeCell ref="B28:G28"/>
    <mergeCell ref="B29:G29"/>
    <mergeCell ref="B30:G30"/>
    <mergeCell ref="B31:G31"/>
    <mergeCell ref="E45:G45"/>
    <mergeCell ref="H45:J45"/>
    <mergeCell ref="A35:D38"/>
    <mergeCell ref="B26:G26"/>
    <mergeCell ref="B27:G27"/>
  </mergeCells>
  <phoneticPr fontId="1" type="noConversion"/>
  <pageMargins left="0.59055118110236227" right="0.59055118110236227" top="0.38" bottom="0.51181102362204722" header="0.39" footer="0.51181102362204722"/>
  <pageSetup paperSize="9" scale="5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workbookViewId="0">
      <selection activeCell="H12" sqref="H12"/>
    </sheetView>
  </sheetViews>
  <sheetFormatPr defaultRowHeight="13.2" x14ac:dyDescent="0.25"/>
  <cols>
    <col min="1" max="3" width="4.77734375" customWidth="1"/>
    <col min="4" max="4" width="36.5546875" customWidth="1"/>
    <col min="5" max="13" width="10.77734375" customWidth="1"/>
    <col min="14" max="14" width="10.21875" customWidth="1"/>
    <col min="15" max="15" width="10.77734375" customWidth="1"/>
    <col min="16" max="16" width="11.44140625" customWidth="1"/>
    <col min="17" max="23" width="9.21875" style="157"/>
  </cols>
  <sheetData>
    <row r="1" spans="1:18" customFormat="1" x14ac:dyDescent="0.25">
      <c r="D1" s="272" t="s">
        <v>64</v>
      </c>
      <c r="E1" s="274" t="s">
        <v>3</v>
      </c>
      <c r="F1" s="275"/>
      <c r="G1" s="275"/>
      <c r="H1" s="274" t="s">
        <v>4</v>
      </c>
      <c r="I1" s="275"/>
      <c r="J1" s="276"/>
      <c r="K1" s="275" t="s">
        <v>5</v>
      </c>
      <c r="L1" s="275"/>
      <c r="M1" s="276"/>
      <c r="Q1" s="157"/>
      <c r="R1" s="157"/>
    </row>
    <row r="2" spans="1:18" customFormat="1" ht="13.8" thickBot="1" x14ac:dyDescent="0.3">
      <c r="D2" s="273"/>
      <c r="E2" s="89">
        <v>0</v>
      </c>
      <c r="F2" s="90">
        <v>0</v>
      </c>
      <c r="G2" s="91">
        <v>0</v>
      </c>
      <c r="H2" s="92">
        <v>1</v>
      </c>
      <c r="I2" s="93">
        <v>1</v>
      </c>
      <c r="J2" s="94">
        <v>1</v>
      </c>
      <c r="K2" s="95">
        <v>0</v>
      </c>
      <c r="L2" s="93">
        <v>0</v>
      </c>
      <c r="M2" s="94">
        <v>0</v>
      </c>
      <c r="N2" s="96"/>
      <c r="Q2" s="157"/>
      <c r="R2" s="157"/>
    </row>
    <row r="3" spans="1:18" customFormat="1" ht="13.8" thickBot="1" x14ac:dyDescent="0.3">
      <c r="Q3" s="157"/>
      <c r="R3" s="157"/>
    </row>
    <row r="4" spans="1:18" customFormat="1" ht="12.75" customHeight="1" x14ac:dyDescent="0.25">
      <c r="A4" s="224" t="s">
        <v>0</v>
      </c>
      <c r="B4" s="225"/>
      <c r="C4" s="225"/>
      <c r="D4" s="226"/>
      <c r="E4" s="251" t="s">
        <v>65</v>
      </c>
      <c r="F4" s="249"/>
      <c r="G4" s="249"/>
      <c r="H4" s="249"/>
      <c r="I4" s="249"/>
      <c r="J4" s="249"/>
      <c r="K4" s="249"/>
      <c r="L4" s="249"/>
      <c r="M4" s="250"/>
      <c r="N4" s="224" t="s">
        <v>66</v>
      </c>
      <c r="O4" s="225"/>
      <c r="P4" s="226"/>
      <c r="Q4" s="157"/>
      <c r="R4" s="157"/>
    </row>
    <row r="5" spans="1:18" customFormat="1" x14ac:dyDescent="0.25">
      <c r="A5" s="227"/>
      <c r="B5" s="228"/>
      <c r="C5" s="228"/>
      <c r="D5" s="229"/>
      <c r="E5" s="277" t="s">
        <v>3</v>
      </c>
      <c r="F5" s="268"/>
      <c r="G5" s="269"/>
      <c r="H5" s="278" t="s">
        <v>4</v>
      </c>
      <c r="I5" s="268"/>
      <c r="J5" s="269"/>
      <c r="K5" s="278" t="s">
        <v>5</v>
      </c>
      <c r="L5" s="268"/>
      <c r="M5" s="271"/>
      <c r="N5" s="279" t="s">
        <v>67</v>
      </c>
      <c r="O5" s="280"/>
      <c r="P5" s="281"/>
      <c r="Q5" s="157"/>
      <c r="R5" s="157"/>
    </row>
    <row r="6" spans="1:18" customFormat="1" ht="14.4" x14ac:dyDescent="0.3">
      <c r="A6" s="227"/>
      <c r="B6" s="228"/>
      <c r="C6" s="228"/>
      <c r="D6" s="229"/>
      <c r="E6" s="267" t="s">
        <v>41</v>
      </c>
      <c r="F6" s="268"/>
      <c r="G6" s="269"/>
      <c r="H6" s="270" t="s">
        <v>42</v>
      </c>
      <c r="I6" s="268"/>
      <c r="J6" s="269"/>
      <c r="K6" s="270" t="s">
        <v>43</v>
      </c>
      <c r="L6" s="268"/>
      <c r="M6" s="271"/>
      <c r="N6" s="267" t="s">
        <v>68</v>
      </c>
      <c r="O6" s="268"/>
      <c r="P6" s="271"/>
      <c r="Q6" s="157"/>
      <c r="R6" s="157"/>
    </row>
    <row r="7" spans="1:18" customFormat="1" ht="13.8" thickBot="1" x14ac:dyDescent="0.3">
      <c r="A7" s="230"/>
      <c r="B7" s="231"/>
      <c r="C7" s="231"/>
      <c r="D7" s="232"/>
      <c r="E7" s="97">
        <v>2021</v>
      </c>
      <c r="F7" s="98">
        <v>2022</v>
      </c>
      <c r="G7" s="98">
        <v>2023</v>
      </c>
      <c r="H7" s="98" t="s">
        <v>69</v>
      </c>
      <c r="I7" s="98" t="s">
        <v>70</v>
      </c>
      <c r="J7" s="98" t="s">
        <v>71</v>
      </c>
      <c r="K7" s="98" t="s">
        <v>69</v>
      </c>
      <c r="L7" s="98" t="s">
        <v>70</v>
      </c>
      <c r="M7" s="99" t="s">
        <v>71</v>
      </c>
      <c r="N7" s="97" t="s">
        <v>69</v>
      </c>
      <c r="O7" s="98" t="s">
        <v>70</v>
      </c>
      <c r="P7" s="99" t="s">
        <v>71</v>
      </c>
      <c r="Q7" s="201"/>
      <c r="R7" s="201"/>
    </row>
    <row r="8" spans="1:18" customFormat="1" ht="13.8" thickBot="1" x14ac:dyDescent="0.3">
      <c r="A8" s="101" t="s">
        <v>1</v>
      </c>
      <c r="B8" s="102"/>
      <c r="C8" s="102"/>
      <c r="D8" s="103"/>
      <c r="E8" s="166">
        <v>0</v>
      </c>
      <c r="F8" s="167">
        <v>0</v>
      </c>
      <c r="G8" s="169">
        <v>0</v>
      </c>
      <c r="H8" s="167">
        <v>1</v>
      </c>
      <c r="I8" s="167">
        <v>1</v>
      </c>
      <c r="J8" s="169">
        <v>1</v>
      </c>
      <c r="K8" s="167">
        <v>0</v>
      </c>
      <c r="L8" s="167">
        <v>0</v>
      </c>
      <c r="M8" s="168">
        <f>+'FAWOO TECH CZ 204'!G43</f>
        <v>0</v>
      </c>
      <c r="N8" s="170">
        <f t="shared" ref="N8:P17" si="0">(E8*E$2+H8*H$2+K8*K$2)/(E$2+H$2+K$2)</f>
        <v>1</v>
      </c>
      <c r="O8" s="171">
        <f t="shared" si="0"/>
        <v>1</v>
      </c>
      <c r="P8" s="182">
        <f t="shared" si="0"/>
        <v>1</v>
      </c>
      <c r="Q8" s="201"/>
      <c r="R8" s="201">
        <f>0.4</f>
        <v>0.4</v>
      </c>
    </row>
    <row r="9" spans="1:18" customFormat="1" ht="13.8" thickTop="1" x14ac:dyDescent="0.25">
      <c r="A9" s="104" t="s">
        <v>2</v>
      </c>
      <c r="B9" s="105"/>
      <c r="C9" s="105"/>
      <c r="D9" s="106"/>
      <c r="E9" s="107">
        <f>E10+E15+E16+E17</f>
        <v>0</v>
      </c>
      <c r="F9" s="108">
        <f t="shared" ref="F9:M9" si="1">F10+F15+F16+F17</f>
        <v>0</v>
      </c>
      <c r="G9" s="108">
        <f t="shared" si="1"/>
        <v>0</v>
      </c>
      <c r="H9" s="108">
        <f t="shared" si="1"/>
        <v>0</v>
      </c>
      <c r="I9" s="108">
        <f t="shared" si="1"/>
        <v>0</v>
      </c>
      <c r="J9" s="108">
        <f t="shared" si="1"/>
        <v>0</v>
      </c>
      <c r="K9" s="108">
        <f t="shared" si="1"/>
        <v>0</v>
      </c>
      <c r="L9" s="108">
        <f t="shared" si="1"/>
        <v>0</v>
      </c>
      <c r="M9" s="109">
        <f t="shared" si="1"/>
        <v>0</v>
      </c>
      <c r="N9" s="173">
        <f t="shared" si="0"/>
        <v>0</v>
      </c>
      <c r="O9" s="174">
        <f t="shared" si="0"/>
        <v>0</v>
      </c>
      <c r="P9" s="175">
        <f t="shared" si="0"/>
        <v>0</v>
      </c>
      <c r="Q9" s="201"/>
      <c r="R9" s="201">
        <v>0.6</v>
      </c>
    </row>
    <row r="10" spans="1:18" customFormat="1" x14ac:dyDescent="0.25">
      <c r="A10" s="110"/>
      <c r="B10" s="111" t="s">
        <v>72</v>
      </c>
      <c r="C10" s="111"/>
      <c r="D10" s="112"/>
      <c r="E10" s="158">
        <v>0</v>
      </c>
      <c r="F10" s="160">
        <v>0</v>
      </c>
      <c r="G10" s="161">
        <v>0</v>
      </c>
      <c r="H10" s="163">
        <v>0</v>
      </c>
      <c r="I10" s="164">
        <v>0</v>
      </c>
      <c r="J10" s="164">
        <v>0</v>
      </c>
      <c r="K10" s="163">
        <v>0</v>
      </c>
      <c r="L10" s="163">
        <v>0</v>
      </c>
      <c r="M10" s="165">
        <v>0</v>
      </c>
      <c r="N10" s="176">
        <f t="shared" si="0"/>
        <v>0</v>
      </c>
      <c r="O10" s="177">
        <f t="shared" si="0"/>
        <v>0</v>
      </c>
      <c r="P10" s="178">
        <f t="shared" si="0"/>
        <v>0</v>
      </c>
      <c r="Q10" s="201">
        <v>2.8</v>
      </c>
      <c r="R10" s="201"/>
    </row>
    <row r="11" spans="1:18" customFormat="1" x14ac:dyDescent="0.25">
      <c r="A11" s="119"/>
      <c r="B11" s="120"/>
      <c r="C11" s="111" t="s">
        <v>73</v>
      </c>
      <c r="D11" s="112"/>
      <c r="E11" s="113">
        <f>E$10*$R11</f>
        <v>0</v>
      </c>
      <c r="F11" s="114">
        <f t="shared" ref="F11:M14" si="2">F$10*$R11</f>
        <v>0</v>
      </c>
      <c r="G11" s="115">
        <f t="shared" si="2"/>
        <v>0</v>
      </c>
      <c r="H11" s="116">
        <f t="shared" si="2"/>
        <v>0</v>
      </c>
      <c r="I11" s="117">
        <f t="shared" si="2"/>
        <v>0</v>
      </c>
      <c r="J11" s="117">
        <f t="shared" si="2"/>
        <v>0</v>
      </c>
      <c r="K11" s="116">
        <f t="shared" si="2"/>
        <v>0</v>
      </c>
      <c r="L11" s="116">
        <f t="shared" si="2"/>
        <v>0</v>
      </c>
      <c r="M11" s="118">
        <f t="shared" si="2"/>
        <v>0</v>
      </c>
      <c r="N11" s="176">
        <f t="shared" si="0"/>
        <v>0</v>
      </c>
      <c r="O11" s="177">
        <f t="shared" si="0"/>
        <v>0</v>
      </c>
      <c r="P11" s="178">
        <f t="shared" si="0"/>
        <v>0</v>
      </c>
      <c r="Q11" s="201"/>
      <c r="R11" s="201">
        <f>R12+R13</f>
        <v>0.96</v>
      </c>
    </row>
    <row r="12" spans="1:18" customFormat="1" x14ac:dyDescent="0.25">
      <c r="A12" s="119"/>
      <c r="B12" s="121"/>
      <c r="C12" s="120"/>
      <c r="D12" s="122" t="s">
        <v>74</v>
      </c>
      <c r="E12" s="113">
        <f>E$10*$R12</f>
        <v>0</v>
      </c>
      <c r="F12" s="114">
        <f t="shared" si="2"/>
        <v>0</v>
      </c>
      <c r="G12" s="115">
        <f t="shared" si="2"/>
        <v>0</v>
      </c>
      <c r="H12" s="116">
        <f t="shared" si="2"/>
        <v>0</v>
      </c>
      <c r="I12" s="117">
        <f t="shared" si="2"/>
        <v>0</v>
      </c>
      <c r="J12" s="117">
        <f t="shared" si="2"/>
        <v>0</v>
      </c>
      <c r="K12" s="116">
        <f t="shared" si="2"/>
        <v>0</v>
      </c>
      <c r="L12" s="116">
        <f t="shared" si="2"/>
        <v>0</v>
      </c>
      <c r="M12" s="118">
        <f t="shared" si="2"/>
        <v>0</v>
      </c>
      <c r="N12" s="176">
        <f t="shared" si="0"/>
        <v>0</v>
      </c>
      <c r="O12" s="177">
        <f t="shared" si="0"/>
        <v>0</v>
      </c>
      <c r="P12" s="178">
        <f t="shared" si="0"/>
        <v>0</v>
      </c>
      <c r="Q12" s="201"/>
      <c r="R12" s="201">
        <f>1-R13-R14</f>
        <v>0.90999999999999992</v>
      </c>
    </row>
    <row r="13" spans="1:18" customFormat="1" x14ac:dyDescent="0.25">
      <c r="A13" s="119"/>
      <c r="B13" s="121"/>
      <c r="C13" s="123"/>
      <c r="D13" s="106" t="s">
        <v>75</v>
      </c>
      <c r="E13" s="113">
        <f>E$10*$R13</f>
        <v>0</v>
      </c>
      <c r="F13" s="114">
        <f t="shared" si="2"/>
        <v>0</v>
      </c>
      <c r="G13" s="115">
        <f t="shared" si="2"/>
        <v>0</v>
      </c>
      <c r="H13" s="116">
        <f t="shared" si="2"/>
        <v>0</v>
      </c>
      <c r="I13" s="117">
        <f t="shared" si="2"/>
        <v>0</v>
      </c>
      <c r="J13" s="117">
        <f t="shared" si="2"/>
        <v>0</v>
      </c>
      <c r="K13" s="116">
        <f t="shared" si="2"/>
        <v>0</v>
      </c>
      <c r="L13" s="116">
        <f t="shared" si="2"/>
        <v>0</v>
      </c>
      <c r="M13" s="118">
        <f t="shared" si="2"/>
        <v>0</v>
      </c>
      <c r="N13" s="176">
        <f t="shared" si="0"/>
        <v>0</v>
      </c>
      <c r="O13" s="177">
        <f t="shared" si="0"/>
        <v>0</v>
      </c>
      <c r="P13" s="178">
        <f t="shared" si="0"/>
        <v>0</v>
      </c>
      <c r="Q13" s="201"/>
      <c r="R13" s="201">
        <v>0.05</v>
      </c>
    </row>
    <row r="14" spans="1:18" customFormat="1" x14ac:dyDescent="0.25">
      <c r="A14" s="119"/>
      <c r="B14" s="123"/>
      <c r="C14" s="124" t="s">
        <v>76</v>
      </c>
      <c r="D14" s="106"/>
      <c r="E14" s="113">
        <f>E$10*$R14</f>
        <v>0</v>
      </c>
      <c r="F14" s="114">
        <f t="shared" si="2"/>
        <v>0</v>
      </c>
      <c r="G14" s="125">
        <f t="shared" si="2"/>
        <v>0</v>
      </c>
      <c r="H14" s="116">
        <f t="shared" si="2"/>
        <v>0</v>
      </c>
      <c r="I14" s="117">
        <f t="shared" si="2"/>
        <v>0</v>
      </c>
      <c r="J14" s="117">
        <f t="shared" si="2"/>
        <v>0</v>
      </c>
      <c r="K14" s="116">
        <f t="shared" si="2"/>
        <v>0</v>
      </c>
      <c r="L14" s="116">
        <f t="shared" si="2"/>
        <v>0</v>
      </c>
      <c r="M14" s="118">
        <f t="shared" si="2"/>
        <v>0</v>
      </c>
      <c r="N14" s="176">
        <f t="shared" si="0"/>
        <v>0</v>
      </c>
      <c r="O14" s="177">
        <f t="shared" si="0"/>
        <v>0</v>
      </c>
      <c r="P14" s="178">
        <f t="shared" si="0"/>
        <v>0</v>
      </c>
      <c r="Q14" s="201"/>
      <c r="R14" s="201">
        <v>0.04</v>
      </c>
    </row>
    <row r="15" spans="1:18" customFormat="1" x14ac:dyDescent="0.25">
      <c r="A15" s="119"/>
      <c r="B15" s="111" t="s">
        <v>77</v>
      </c>
      <c r="C15" s="111"/>
      <c r="D15" s="112"/>
      <c r="E15" s="158">
        <v>0</v>
      </c>
      <c r="F15" s="160">
        <v>0</v>
      </c>
      <c r="G15" s="160">
        <v>0</v>
      </c>
      <c r="H15" s="163">
        <v>0</v>
      </c>
      <c r="I15" s="164">
        <v>0</v>
      </c>
      <c r="J15" s="164">
        <v>0</v>
      </c>
      <c r="K15" s="163">
        <v>0</v>
      </c>
      <c r="L15" s="163">
        <v>0</v>
      </c>
      <c r="M15" s="165">
        <v>0</v>
      </c>
      <c r="N15" s="176">
        <f t="shared" si="0"/>
        <v>0</v>
      </c>
      <c r="O15" s="177">
        <f t="shared" si="0"/>
        <v>0</v>
      </c>
      <c r="P15" s="178">
        <f t="shared" si="0"/>
        <v>0</v>
      </c>
      <c r="Q15" s="201"/>
      <c r="R15" s="201"/>
    </row>
    <row r="16" spans="1:18" customFormat="1" x14ac:dyDescent="0.25">
      <c r="A16" s="119"/>
      <c r="B16" s="111" t="s">
        <v>78</v>
      </c>
      <c r="C16" s="111"/>
      <c r="D16" s="112"/>
      <c r="E16" s="158">
        <v>0</v>
      </c>
      <c r="F16" s="160">
        <v>0</v>
      </c>
      <c r="G16" s="160">
        <v>0</v>
      </c>
      <c r="H16" s="163">
        <v>0</v>
      </c>
      <c r="I16" s="164">
        <v>0</v>
      </c>
      <c r="J16" s="164">
        <v>0</v>
      </c>
      <c r="K16" s="163">
        <v>0</v>
      </c>
      <c r="L16" s="163">
        <v>0</v>
      </c>
      <c r="M16" s="165">
        <v>0</v>
      </c>
      <c r="N16" s="176">
        <f t="shared" si="0"/>
        <v>0</v>
      </c>
      <c r="O16" s="177">
        <f t="shared" si="0"/>
        <v>0</v>
      </c>
      <c r="P16" s="178">
        <f t="shared" si="0"/>
        <v>0</v>
      </c>
      <c r="Q16" s="201"/>
      <c r="R16" s="201"/>
    </row>
    <row r="17" spans="1:18" customFormat="1" ht="13.8" thickBot="1" x14ac:dyDescent="0.3">
      <c r="A17" s="126"/>
      <c r="B17" s="127" t="s">
        <v>79</v>
      </c>
      <c r="C17" s="127"/>
      <c r="D17" s="128"/>
      <c r="E17" s="159">
        <v>0</v>
      </c>
      <c r="F17" s="162">
        <v>0</v>
      </c>
      <c r="G17" s="162">
        <v>0</v>
      </c>
      <c r="H17" s="183">
        <v>0</v>
      </c>
      <c r="I17" s="184">
        <v>0</v>
      </c>
      <c r="J17" s="184">
        <v>0</v>
      </c>
      <c r="K17" s="183">
        <v>0</v>
      </c>
      <c r="L17" s="183">
        <v>0</v>
      </c>
      <c r="M17" s="185">
        <v>0</v>
      </c>
      <c r="N17" s="179">
        <f t="shared" si="0"/>
        <v>0</v>
      </c>
      <c r="O17" s="180">
        <f t="shared" si="0"/>
        <v>0</v>
      </c>
      <c r="P17" s="181">
        <f t="shared" si="0"/>
        <v>0</v>
      </c>
      <c r="Q17" s="201"/>
      <c r="R17" s="201"/>
    </row>
    <row r="18" spans="1:18" customFormat="1" ht="13.8" thickBot="1" x14ac:dyDescent="0.3">
      <c r="A18" s="127"/>
      <c r="B18" s="129" t="s">
        <v>80</v>
      </c>
      <c r="C18" s="130"/>
      <c r="D18" s="130"/>
      <c r="E18" s="131">
        <f>E15+E16+E17+E13</f>
        <v>0</v>
      </c>
      <c r="F18" s="131">
        <f>F15+F16+F17+F13</f>
        <v>0</v>
      </c>
      <c r="G18" s="132">
        <f>G15+G16+G17+G13</f>
        <v>0</v>
      </c>
      <c r="H18" s="127"/>
      <c r="I18" s="127"/>
      <c r="J18" s="127"/>
      <c r="K18" s="127"/>
      <c r="L18" s="127"/>
      <c r="M18" s="127"/>
      <c r="N18" s="127"/>
      <c r="O18" s="127"/>
      <c r="P18" s="127"/>
      <c r="Q18" s="201"/>
      <c r="R18" s="201"/>
    </row>
    <row r="19" spans="1:18" customFormat="1" ht="13.8" thickBot="1" x14ac:dyDescent="0.3">
      <c r="Q19" s="201"/>
      <c r="R19" s="201"/>
    </row>
    <row r="20" spans="1:18" customFormat="1" x14ac:dyDescent="0.25">
      <c r="A20" s="224" t="s">
        <v>0</v>
      </c>
      <c r="B20" s="225"/>
      <c r="C20" s="225"/>
      <c r="D20" s="226"/>
      <c r="E20" s="251" t="s">
        <v>81</v>
      </c>
      <c r="F20" s="249"/>
      <c r="G20" s="249"/>
      <c r="H20" s="249"/>
      <c r="I20" s="249"/>
      <c r="J20" s="249"/>
      <c r="K20" s="249"/>
      <c r="L20" s="249"/>
      <c r="M20" s="250"/>
      <c r="N20" s="224" t="s">
        <v>82</v>
      </c>
      <c r="O20" s="225"/>
      <c r="P20" s="226"/>
      <c r="Q20" s="201"/>
      <c r="R20" s="201"/>
    </row>
    <row r="21" spans="1:18" customFormat="1" x14ac:dyDescent="0.25">
      <c r="A21" s="227"/>
      <c r="B21" s="228"/>
      <c r="C21" s="228"/>
      <c r="D21" s="229"/>
      <c r="E21" s="277" t="s">
        <v>3</v>
      </c>
      <c r="F21" s="268"/>
      <c r="G21" s="269"/>
      <c r="H21" s="278" t="s">
        <v>4</v>
      </c>
      <c r="I21" s="268"/>
      <c r="J21" s="269"/>
      <c r="K21" s="278" t="s">
        <v>5</v>
      </c>
      <c r="L21" s="268"/>
      <c r="M21" s="271"/>
      <c r="N21" s="279" t="s">
        <v>83</v>
      </c>
      <c r="O21" s="280"/>
      <c r="P21" s="281"/>
      <c r="Q21" s="201"/>
      <c r="R21" s="201"/>
    </row>
    <row r="22" spans="1:18" customFormat="1" ht="14.4" x14ac:dyDescent="0.3">
      <c r="A22" s="227"/>
      <c r="B22" s="228"/>
      <c r="C22" s="228"/>
      <c r="D22" s="229"/>
      <c r="E22" s="267" t="s">
        <v>44</v>
      </c>
      <c r="F22" s="268"/>
      <c r="G22" s="269"/>
      <c r="H22" s="270" t="s">
        <v>45</v>
      </c>
      <c r="I22" s="268"/>
      <c r="J22" s="269"/>
      <c r="K22" s="270" t="s">
        <v>46</v>
      </c>
      <c r="L22" s="268"/>
      <c r="M22" s="271"/>
      <c r="N22" s="270" t="s">
        <v>84</v>
      </c>
      <c r="O22" s="268"/>
      <c r="P22" s="271"/>
      <c r="Q22" s="201"/>
      <c r="R22" s="201"/>
    </row>
    <row r="23" spans="1:18" customFormat="1" ht="13.8" thickBot="1" x14ac:dyDescent="0.3">
      <c r="A23" s="230"/>
      <c r="B23" s="231"/>
      <c r="C23" s="231"/>
      <c r="D23" s="232"/>
      <c r="E23" s="97" t="s">
        <v>69</v>
      </c>
      <c r="F23" s="98" t="s">
        <v>70</v>
      </c>
      <c r="G23" s="98" t="s">
        <v>71</v>
      </c>
      <c r="H23" s="98" t="s">
        <v>69</v>
      </c>
      <c r="I23" s="98" t="s">
        <v>70</v>
      </c>
      <c r="J23" s="98" t="s">
        <v>71</v>
      </c>
      <c r="K23" s="98" t="s">
        <v>69</v>
      </c>
      <c r="L23" s="98" t="s">
        <v>70</v>
      </c>
      <c r="M23" s="99" t="s">
        <v>71</v>
      </c>
      <c r="N23" s="98" t="s">
        <v>69</v>
      </c>
      <c r="O23" s="98" t="s">
        <v>70</v>
      </c>
      <c r="P23" s="99" t="s">
        <v>71</v>
      </c>
      <c r="Q23" s="201"/>
      <c r="R23" s="201"/>
    </row>
    <row r="24" spans="1:18" customFormat="1" ht="13.8" thickBot="1" x14ac:dyDescent="0.3">
      <c r="A24" s="101" t="s">
        <v>1</v>
      </c>
      <c r="B24" s="102"/>
      <c r="C24" s="102"/>
      <c r="D24" s="103"/>
      <c r="E24" s="133">
        <v>0</v>
      </c>
      <c r="F24" s="134">
        <v>0</v>
      </c>
      <c r="G24" s="196">
        <v>0</v>
      </c>
      <c r="H24" s="198">
        <f t="shared" ref="H24:M24" si="3">H25/$R$25*$R$24</f>
        <v>0</v>
      </c>
      <c r="I24" s="198">
        <v>480</v>
      </c>
      <c r="J24" s="196">
        <v>480</v>
      </c>
      <c r="K24" s="198">
        <f t="shared" si="3"/>
        <v>0</v>
      </c>
      <c r="L24" s="198">
        <f t="shared" si="3"/>
        <v>0</v>
      </c>
      <c r="M24" s="197">
        <f t="shared" si="3"/>
        <v>0</v>
      </c>
      <c r="N24" s="133">
        <f t="shared" ref="N24:P33" si="4">(E24*E$2+H24*H$2+K24*K$2)/(E$2+H$2+K$2)</f>
        <v>0</v>
      </c>
      <c r="O24" s="134">
        <f t="shared" si="4"/>
        <v>480</v>
      </c>
      <c r="P24" s="172">
        <f t="shared" si="4"/>
        <v>480</v>
      </c>
      <c r="Q24" s="201"/>
      <c r="R24" s="201">
        <v>0.42</v>
      </c>
    </row>
    <row r="25" spans="1:18" customFormat="1" ht="13.8" thickTop="1" x14ac:dyDescent="0.25">
      <c r="A25" s="104" t="s">
        <v>2</v>
      </c>
      <c r="B25" s="105"/>
      <c r="C25" s="105"/>
      <c r="D25" s="106"/>
      <c r="E25" s="135">
        <f t="shared" ref="E25:M25" si="5">E26+E31+E32+E33</f>
        <v>0</v>
      </c>
      <c r="F25" s="136">
        <f t="shared" si="5"/>
        <v>0</v>
      </c>
      <c r="G25" s="136">
        <f t="shared" si="5"/>
        <v>0</v>
      </c>
      <c r="H25" s="136">
        <f t="shared" si="5"/>
        <v>0</v>
      </c>
      <c r="I25" s="136">
        <f t="shared" si="5"/>
        <v>0</v>
      </c>
      <c r="J25" s="136">
        <f t="shared" si="5"/>
        <v>0</v>
      </c>
      <c r="K25" s="136">
        <f t="shared" si="5"/>
        <v>0</v>
      </c>
      <c r="L25" s="136">
        <f t="shared" si="5"/>
        <v>0</v>
      </c>
      <c r="M25" s="137">
        <f t="shared" si="5"/>
        <v>0</v>
      </c>
      <c r="N25" s="138">
        <f t="shared" si="4"/>
        <v>0</v>
      </c>
      <c r="O25" s="139">
        <f t="shared" si="4"/>
        <v>0</v>
      </c>
      <c r="P25" s="140">
        <f t="shared" si="4"/>
        <v>0</v>
      </c>
      <c r="Q25" s="201"/>
      <c r="R25" s="201">
        <f>1-R24</f>
        <v>0.58000000000000007</v>
      </c>
    </row>
    <row r="26" spans="1:18" customFormat="1" x14ac:dyDescent="0.25">
      <c r="A26" s="110"/>
      <c r="B26" s="111" t="s">
        <v>72</v>
      </c>
      <c r="C26" s="111"/>
      <c r="D26" s="112"/>
      <c r="E26" s="186">
        <v>0</v>
      </c>
      <c r="F26" s="187">
        <v>0</v>
      </c>
      <c r="G26" s="187">
        <v>0</v>
      </c>
      <c r="H26" s="188">
        <v>0</v>
      </c>
      <c r="I26" s="189">
        <v>0</v>
      </c>
      <c r="J26" s="189">
        <v>0</v>
      </c>
      <c r="K26" s="188">
        <v>0</v>
      </c>
      <c r="L26" s="188">
        <v>0</v>
      </c>
      <c r="M26" s="190">
        <v>0</v>
      </c>
      <c r="N26" s="141">
        <f t="shared" si="4"/>
        <v>0</v>
      </c>
      <c r="O26" s="143">
        <f t="shared" si="4"/>
        <v>0</v>
      </c>
      <c r="P26" s="146">
        <f t="shared" si="4"/>
        <v>0</v>
      </c>
      <c r="Q26" s="201">
        <v>259.27999999999997</v>
      </c>
      <c r="R26" s="201"/>
    </row>
    <row r="27" spans="1:18" customFormat="1" x14ac:dyDescent="0.25">
      <c r="A27" s="119"/>
      <c r="B27" s="120"/>
      <c r="C27" s="111" t="s">
        <v>73</v>
      </c>
      <c r="D27" s="112"/>
      <c r="E27" s="141">
        <f>E$26*$R27</f>
        <v>0</v>
      </c>
      <c r="F27" s="142">
        <f t="shared" ref="F27:M30" si="6">F$26*$R27</f>
        <v>0</v>
      </c>
      <c r="G27" s="142">
        <f t="shared" si="6"/>
        <v>0</v>
      </c>
      <c r="H27" s="143">
        <f t="shared" si="6"/>
        <v>0</v>
      </c>
      <c r="I27" s="144">
        <f t="shared" si="6"/>
        <v>0</v>
      </c>
      <c r="J27" s="144">
        <f t="shared" si="6"/>
        <v>0</v>
      </c>
      <c r="K27" s="143">
        <f t="shared" si="6"/>
        <v>0</v>
      </c>
      <c r="L27" s="143">
        <f t="shared" si="6"/>
        <v>0</v>
      </c>
      <c r="M27" s="145">
        <f t="shared" si="6"/>
        <v>0</v>
      </c>
      <c r="N27" s="141">
        <f t="shared" si="4"/>
        <v>0</v>
      </c>
      <c r="O27" s="143">
        <f t="shared" si="4"/>
        <v>0</v>
      </c>
      <c r="P27" s="146">
        <f t="shared" si="4"/>
        <v>0</v>
      </c>
      <c r="Q27" s="201"/>
      <c r="R27" s="201">
        <f>R11</f>
        <v>0.96</v>
      </c>
    </row>
    <row r="28" spans="1:18" customFormat="1" x14ac:dyDescent="0.25">
      <c r="A28" s="119"/>
      <c r="B28" s="121"/>
      <c r="C28" s="120"/>
      <c r="D28" s="122" t="s">
        <v>74</v>
      </c>
      <c r="E28" s="141">
        <f>E$26*$R28</f>
        <v>0</v>
      </c>
      <c r="F28" s="142">
        <f t="shared" si="6"/>
        <v>0</v>
      </c>
      <c r="G28" s="142">
        <f t="shared" si="6"/>
        <v>0</v>
      </c>
      <c r="H28" s="143">
        <f t="shared" si="6"/>
        <v>0</v>
      </c>
      <c r="I28" s="144">
        <f t="shared" si="6"/>
        <v>0</v>
      </c>
      <c r="J28" s="144">
        <f t="shared" si="6"/>
        <v>0</v>
      </c>
      <c r="K28" s="143">
        <f t="shared" si="6"/>
        <v>0</v>
      </c>
      <c r="L28" s="143">
        <f t="shared" si="6"/>
        <v>0</v>
      </c>
      <c r="M28" s="145">
        <f t="shared" si="6"/>
        <v>0</v>
      </c>
      <c r="N28" s="141">
        <f t="shared" si="4"/>
        <v>0</v>
      </c>
      <c r="O28" s="143">
        <f t="shared" si="4"/>
        <v>0</v>
      </c>
      <c r="P28" s="146">
        <f t="shared" si="4"/>
        <v>0</v>
      </c>
      <c r="Q28" s="201"/>
      <c r="R28" s="201">
        <f>R12</f>
        <v>0.90999999999999992</v>
      </c>
    </row>
    <row r="29" spans="1:18" customFormat="1" x14ac:dyDescent="0.25">
      <c r="A29" s="119"/>
      <c r="B29" s="121"/>
      <c r="C29" s="123"/>
      <c r="D29" s="106" t="s">
        <v>75</v>
      </c>
      <c r="E29" s="141">
        <f>E$26*$R29</f>
        <v>0</v>
      </c>
      <c r="F29" s="142">
        <f t="shared" si="6"/>
        <v>0</v>
      </c>
      <c r="G29" s="142">
        <f t="shared" si="6"/>
        <v>0</v>
      </c>
      <c r="H29" s="143">
        <f t="shared" si="6"/>
        <v>0</v>
      </c>
      <c r="I29" s="144">
        <f t="shared" si="6"/>
        <v>0</v>
      </c>
      <c r="J29" s="144">
        <f t="shared" si="6"/>
        <v>0</v>
      </c>
      <c r="K29" s="143">
        <f t="shared" si="6"/>
        <v>0</v>
      </c>
      <c r="L29" s="143">
        <f t="shared" si="6"/>
        <v>0</v>
      </c>
      <c r="M29" s="145">
        <f t="shared" si="6"/>
        <v>0</v>
      </c>
      <c r="N29" s="141">
        <f t="shared" si="4"/>
        <v>0</v>
      </c>
      <c r="O29" s="143">
        <f t="shared" si="4"/>
        <v>0</v>
      </c>
      <c r="P29" s="146">
        <f t="shared" si="4"/>
        <v>0</v>
      </c>
      <c r="Q29" s="201"/>
      <c r="R29" s="201">
        <f>R13</f>
        <v>0.05</v>
      </c>
    </row>
    <row r="30" spans="1:18" customFormat="1" x14ac:dyDescent="0.25">
      <c r="A30" s="119"/>
      <c r="B30" s="123"/>
      <c r="C30" s="124" t="s">
        <v>76</v>
      </c>
      <c r="D30" s="106"/>
      <c r="E30" s="141">
        <f>E$26*$R30</f>
        <v>0</v>
      </c>
      <c r="F30" s="142">
        <f t="shared" si="6"/>
        <v>0</v>
      </c>
      <c r="G30" s="142">
        <f t="shared" si="6"/>
        <v>0</v>
      </c>
      <c r="H30" s="143">
        <f t="shared" si="6"/>
        <v>0</v>
      </c>
      <c r="I30" s="144">
        <f t="shared" si="6"/>
        <v>0</v>
      </c>
      <c r="J30" s="144">
        <f t="shared" si="6"/>
        <v>0</v>
      </c>
      <c r="K30" s="143">
        <f t="shared" si="6"/>
        <v>0</v>
      </c>
      <c r="L30" s="143">
        <f t="shared" si="6"/>
        <v>0</v>
      </c>
      <c r="M30" s="145">
        <f t="shared" si="6"/>
        <v>0</v>
      </c>
      <c r="N30" s="141">
        <f t="shared" si="4"/>
        <v>0</v>
      </c>
      <c r="O30" s="143">
        <f t="shared" si="4"/>
        <v>0</v>
      </c>
      <c r="P30" s="146">
        <f t="shared" si="4"/>
        <v>0</v>
      </c>
      <c r="Q30" s="201"/>
      <c r="R30" s="201">
        <f>R14</f>
        <v>0.04</v>
      </c>
    </row>
    <row r="31" spans="1:18" customFormat="1" x14ac:dyDescent="0.25">
      <c r="A31" s="119"/>
      <c r="B31" s="111" t="s">
        <v>77</v>
      </c>
      <c r="C31" s="111"/>
      <c r="D31" s="112"/>
      <c r="E31" s="186">
        <v>0</v>
      </c>
      <c r="F31" s="187">
        <v>0</v>
      </c>
      <c r="G31" s="187">
        <v>0</v>
      </c>
      <c r="H31" s="188">
        <v>0</v>
      </c>
      <c r="I31" s="189">
        <v>0</v>
      </c>
      <c r="J31" s="189">
        <v>0</v>
      </c>
      <c r="K31" s="188">
        <v>0</v>
      </c>
      <c r="L31" s="188">
        <v>0</v>
      </c>
      <c r="M31" s="190">
        <v>0</v>
      </c>
      <c r="N31" s="141">
        <f t="shared" si="4"/>
        <v>0</v>
      </c>
      <c r="O31" s="143">
        <f t="shared" si="4"/>
        <v>0</v>
      </c>
      <c r="P31" s="146">
        <f t="shared" si="4"/>
        <v>0</v>
      </c>
      <c r="Q31" s="157"/>
      <c r="R31" s="157"/>
    </row>
    <row r="32" spans="1:18" customFormat="1" x14ac:dyDescent="0.25">
      <c r="A32" s="119"/>
      <c r="B32" s="111" t="s">
        <v>78</v>
      </c>
      <c r="C32" s="111"/>
      <c r="D32" s="112"/>
      <c r="E32" s="186">
        <v>0</v>
      </c>
      <c r="F32" s="187">
        <v>0</v>
      </c>
      <c r="G32" s="187">
        <v>0</v>
      </c>
      <c r="H32" s="188">
        <v>0</v>
      </c>
      <c r="I32" s="189">
        <v>0</v>
      </c>
      <c r="J32" s="189">
        <v>0</v>
      </c>
      <c r="K32" s="188">
        <v>0</v>
      </c>
      <c r="L32" s="188">
        <v>0</v>
      </c>
      <c r="M32" s="190">
        <v>0</v>
      </c>
      <c r="N32" s="141">
        <f t="shared" si="4"/>
        <v>0</v>
      </c>
      <c r="O32" s="143">
        <f t="shared" si="4"/>
        <v>0</v>
      </c>
      <c r="P32" s="146">
        <f t="shared" si="4"/>
        <v>0</v>
      </c>
      <c r="Q32" s="157"/>
      <c r="R32" s="157"/>
    </row>
    <row r="33" spans="1:17" customFormat="1" ht="13.8" thickBot="1" x14ac:dyDescent="0.3">
      <c r="A33" s="126"/>
      <c r="B33" s="127" t="s">
        <v>79</v>
      </c>
      <c r="C33" s="127"/>
      <c r="D33" s="128"/>
      <c r="E33" s="191">
        <v>0</v>
      </c>
      <c r="F33" s="192">
        <v>0</v>
      </c>
      <c r="G33" s="192">
        <v>0</v>
      </c>
      <c r="H33" s="193">
        <v>0</v>
      </c>
      <c r="I33" s="194">
        <v>0</v>
      </c>
      <c r="J33" s="194">
        <v>0</v>
      </c>
      <c r="K33" s="193">
        <v>0</v>
      </c>
      <c r="L33" s="193">
        <v>0</v>
      </c>
      <c r="M33" s="195">
        <v>0</v>
      </c>
      <c r="N33" s="150">
        <f t="shared" si="4"/>
        <v>0</v>
      </c>
      <c r="O33" s="147">
        <f t="shared" si="4"/>
        <v>0</v>
      </c>
      <c r="P33" s="151">
        <f t="shared" si="4"/>
        <v>0</v>
      </c>
      <c r="Q33" s="157"/>
    </row>
    <row r="34" spans="1:17" customFormat="1" ht="13.8" thickBot="1" x14ac:dyDescent="0.3">
      <c r="A34" s="127"/>
      <c r="B34" s="129" t="s">
        <v>80</v>
      </c>
      <c r="C34" s="130"/>
      <c r="D34" s="130"/>
      <c r="E34" s="131">
        <f>E31+E32+E33+E29</f>
        <v>0</v>
      </c>
      <c r="F34" s="131">
        <f>F31+F32+F33+F29</f>
        <v>0</v>
      </c>
      <c r="G34" s="132">
        <f>G31+G32+G33+G29</f>
        <v>0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57"/>
    </row>
    <row r="35" spans="1:17" customFormat="1" ht="13.8" thickBot="1" x14ac:dyDescent="0.3">
      <c r="Q35" s="157"/>
    </row>
    <row r="36" spans="1:17" customFormat="1" ht="12.75" customHeight="1" x14ac:dyDescent="0.25">
      <c r="A36" s="224" t="s">
        <v>0</v>
      </c>
      <c r="B36" s="225"/>
      <c r="C36" s="225"/>
      <c r="D36" s="226"/>
      <c r="E36" s="251" t="s">
        <v>85</v>
      </c>
      <c r="F36" s="249"/>
      <c r="G36" s="249"/>
      <c r="H36" s="249"/>
      <c r="I36" s="249"/>
      <c r="J36" s="249"/>
      <c r="K36" s="249"/>
      <c r="L36" s="249"/>
      <c r="M36" s="249"/>
      <c r="N36" s="224" t="s">
        <v>86</v>
      </c>
      <c r="O36" s="225"/>
      <c r="P36" s="226"/>
      <c r="Q36" s="157"/>
    </row>
    <row r="37" spans="1:17" customFormat="1" x14ac:dyDescent="0.25">
      <c r="A37" s="227"/>
      <c r="B37" s="228"/>
      <c r="C37" s="228"/>
      <c r="D37" s="229"/>
      <c r="E37" s="277" t="s">
        <v>3</v>
      </c>
      <c r="F37" s="268"/>
      <c r="G37" s="269"/>
      <c r="H37" s="278" t="s">
        <v>4</v>
      </c>
      <c r="I37" s="268"/>
      <c r="J37" s="269"/>
      <c r="K37" s="278" t="s">
        <v>5</v>
      </c>
      <c r="L37" s="268"/>
      <c r="M37" s="268"/>
      <c r="N37" s="279" t="s">
        <v>87</v>
      </c>
      <c r="O37" s="280"/>
      <c r="P37" s="281"/>
      <c r="Q37" s="157"/>
    </row>
    <row r="38" spans="1:17" customFormat="1" ht="14.4" x14ac:dyDescent="0.3">
      <c r="A38" s="227"/>
      <c r="B38" s="228"/>
      <c r="C38" s="228"/>
      <c r="D38" s="229"/>
      <c r="E38" s="267" t="s">
        <v>47</v>
      </c>
      <c r="F38" s="268"/>
      <c r="G38" s="269"/>
      <c r="H38" s="270" t="s">
        <v>48</v>
      </c>
      <c r="I38" s="268"/>
      <c r="J38" s="269"/>
      <c r="K38" s="270" t="s">
        <v>49</v>
      </c>
      <c r="L38" s="268"/>
      <c r="M38" s="268"/>
      <c r="N38" s="267" t="s">
        <v>88</v>
      </c>
      <c r="O38" s="268"/>
      <c r="P38" s="271"/>
      <c r="Q38" s="157"/>
    </row>
    <row r="39" spans="1:17" customFormat="1" ht="13.8" thickBot="1" x14ac:dyDescent="0.3">
      <c r="A39" s="230"/>
      <c r="B39" s="231"/>
      <c r="C39" s="231"/>
      <c r="D39" s="232"/>
      <c r="E39" s="97" t="s">
        <v>69</v>
      </c>
      <c r="F39" s="98" t="s">
        <v>70</v>
      </c>
      <c r="G39" s="98" t="s">
        <v>71</v>
      </c>
      <c r="H39" s="98" t="s">
        <v>69</v>
      </c>
      <c r="I39" s="98" t="s">
        <v>70</v>
      </c>
      <c r="J39" s="98" t="s">
        <v>71</v>
      </c>
      <c r="K39" s="98" t="s">
        <v>69</v>
      </c>
      <c r="L39" s="98" t="s">
        <v>70</v>
      </c>
      <c r="M39" s="152" t="s">
        <v>71</v>
      </c>
      <c r="N39" s="97" t="s">
        <v>69</v>
      </c>
      <c r="O39" s="98" t="s">
        <v>70</v>
      </c>
      <c r="P39" s="99" t="s">
        <v>71</v>
      </c>
      <c r="Q39" s="157"/>
    </row>
    <row r="40" spans="1:17" customFormat="1" ht="13.8" thickBot="1" x14ac:dyDescent="0.3">
      <c r="A40" s="153" t="s">
        <v>1</v>
      </c>
      <c r="B40" s="102"/>
      <c r="C40" s="102"/>
      <c r="D40" s="103"/>
      <c r="E40" s="133">
        <f t="shared" ref="E40:E47" si="7">IF(E8=0,0,E24/E8)</f>
        <v>0</v>
      </c>
      <c r="F40" s="133">
        <f t="shared" ref="F40:P47" si="8">IF(F8=0,0,F24/F8)</f>
        <v>0</v>
      </c>
      <c r="G40" s="133">
        <f t="shared" si="8"/>
        <v>0</v>
      </c>
      <c r="H40" s="133">
        <f t="shared" ref="H40:O40" si="9">IF(H8=0,0,H24/H8)</f>
        <v>0</v>
      </c>
      <c r="I40" s="133">
        <f t="shared" si="9"/>
        <v>480</v>
      </c>
      <c r="J40" s="133">
        <f t="shared" si="9"/>
        <v>480</v>
      </c>
      <c r="K40" s="133">
        <f t="shared" si="9"/>
        <v>0</v>
      </c>
      <c r="L40" s="133">
        <f t="shared" si="9"/>
        <v>0</v>
      </c>
      <c r="M40" s="133">
        <f t="shared" si="9"/>
        <v>0</v>
      </c>
      <c r="N40" s="133">
        <f t="shared" si="9"/>
        <v>0</v>
      </c>
      <c r="O40" s="133">
        <f t="shared" si="9"/>
        <v>480</v>
      </c>
      <c r="P40" s="172">
        <f t="shared" ref="P40" si="10">P24/P8</f>
        <v>480</v>
      </c>
      <c r="Q40" s="157"/>
    </row>
    <row r="41" spans="1:17" customFormat="1" ht="14.4" thickTop="1" thickBot="1" x14ac:dyDescent="0.3">
      <c r="A41" s="104" t="s">
        <v>2</v>
      </c>
      <c r="B41" s="105"/>
      <c r="C41" s="105"/>
      <c r="D41" s="106"/>
      <c r="E41" s="133">
        <f t="shared" si="7"/>
        <v>0</v>
      </c>
      <c r="F41" s="133">
        <f t="shared" si="8"/>
        <v>0</v>
      </c>
      <c r="G41" s="133">
        <f t="shared" si="8"/>
        <v>0</v>
      </c>
      <c r="H41" s="133">
        <f t="shared" si="8"/>
        <v>0</v>
      </c>
      <c r="I41" s="133">
        <f t="shared" si="8"/>
        <v>0</v>
      </c>
      <c r="J41" s="133">
        <f t="shared" si="8"/>
        <v>0</v>
      </c>
      <c r="K41" s="133">
        <f t="shared" si="8"/>
        <v>0</v>
      </c>
      <c r="L41" s="133">
        <f t="shared" si="8"/>
        <v>0</v>
      </c>
      <c r="M41" s="133">
        <f t="shared" si="8"/>
        <v>0</v>
      </c>
      <c r="N41" s="133">
        <f t="shared" si="8"/>
        <v>0</v>
      </c>
      <c r="O41" s="133">
        <f t="shared" si="8"/>
        <v>0</v>
      </c>
      <c r="P41" s="133">
        <f t="shared" si="8"/>
        <v>0</v>
      </c>
      <c r="Q41" s="157"/>
    </row>
    <row r="42" spans="1:17" customFormat="1" ht="14.4" thickTop="1" thickBot="1" x14ac:dyDescent="0.3">
      <c r="A42" s="110"/>
      <c r="B42" s="111" t="s">
        <v>72</v>
      </c>
      <c r="C42" s="111"/>
      <c r="D42" s="112"/>
      <c r="E42" s="133">
        <f t="shared" si="7"/>
        <v>0</v>
      </c>
      <c r="F42" s="133">
        <f t="shared" si="8"/>
        <v>0</v>
      </c>
      <c r="G42" s="133">
        <f t="shared" si="8"/>
        <v>0</v>
      </c>
      <c r="H42" s="133">
        <f t="shared" si="8"/>
        <v>0</v>
      </c>
      <c r="I42" s="133">
        <f t="shared" si="8"/>
        <v>0</v>
      </c>
      <c r="J42" s="133">
        <f t="shared" si="8"/>
        <v>0</v>
      </c>
      <c r="K42" s="133">
        <f t="shared" si="8"/>
        <v>0</v>
      </c>
      <c r="L42" s="133">
        <f t="shared" si="8"/>
        <v>0</v>
      </c>
      <c r="M42" s="133">
        <f t="shared" si="8"/>
        <v>0</v>
      </c>
      <c r="N42" s="133">
        <f t="shared" si="8"/>
        <v>0</v>
      </c>
      <c r="O42" s="133">
        <f t="shared" si="8"/>
        <v>0</v>
      </c>
      <c r="P42" s="133">
        <f t="shared" si="8"/>
        <v>0</v>
      </c>
      <c r="Q42" s="201">
        <v>92.47</v>
      </c>
    </row>
    <row r="43" spans="1:17" customFormat="1" ht="14.4" thickTop="1" thickBot="1" x14ac:dyDescent="0.3">
      <c r="A43" s="119"/>
      <c r="B43" s="120"/>
      <c r="C43" s="111" t="s">
        <v>73</v>
      </c>
      <c r="D43" s="112"/>
      <c r="E43" s="133">
        <f t="shared" si="7"/>
        <v>0</v>
      </c>
      <c r="F43" s="133">
        <f t="shared" si="8"/>
        <v>0</v>
      </c>
      <c r="G43" s="133">
        <f t="shared" si="8"/>
        <v>0</v>
      </c>
      <c r="H43" s="133">
        <f t="shared" si="8"/>
        <v>0</v>
      </c>
      <c r="I43" s="133">
        <f t="shared" si="8"/>
        <v>0</v>
      </c>
      <c r="J43" s="133">
        <f t="shared" si="8"/>
        <v>0</v>
      </c>
      <c r="K43" s="133">
        <f t="shared" si="8"/>
        <v>0</v>
      </c>
      <c r="L43" s="133">
        <f t="shared" si="8"/>
        <v>0</v>
      </c>
      <c r="M43" s="133">
        <f t="shared" si="8"/>
        <v>0</v>
      </c>
      <c r="N43" s="133">
        <f t="shared" si="8"/>
        <v>0</v>
      </c>
      <c r="O43" s="133">
        <f t="shared" si="8"/>
        <v>0</v>
      </c>
      <c r="P43" s="133">
        <f t="shared" si="8"/>
        <v>0</v>
      </c>
      <c r="Q43" s="157"/>
    </row>
    <row r="44" spans="1:17" customFormat="1" ht="14.4" thickTop="1" thickBot="1" x14ac:dyDescent="0.3">
      <c r="A44" s="119"/>
      <c r="B44" s="121"/>
      <c r="C44" s="120"/>
      <c r="D44" s="112" t="s">
        <v>74</v>
      </c>
      <c r="E44" s="133">
        <f t="shared" si="7"/>
        <v>0</v>
      </c>
      <c r="F44" s="133">
        <f t="shared" si="8"/>
        <v>0</v>
      </c>
      <c r="G44" s="133">
        <f t="shared" si="8"/>
        <v>0</v>
      </c>
      <c r="H44" s="133">
        <f t="shared" si="8"/>
        <v>0</v>
      </c>
      <c r="I44" s="133">
        <f t="shared" si="8"/>
        <v>0</v>
      </c>
      <c r="J44" s="133">
        <f t="shared" si="8"/>
        <v>0</v>
      </c>
      <c r="K44" s="133">
        <f t="shared" si="8"/>
        <v>0</v>
      </c>
      <c r="L44" s="133">
        <f t="shared" si="8"/>
        <v>0</v>
      </c>
      <c r="M44" s="133">
        <f t="shared" si="8"/>
        <v>0</v>
      </c>
      <c r="N44" s="133">
        <f t="shared" si="8"/>
        <v>0</v>
      </c>
      <c r="O44" s="133">
        <f t="shared" si="8"/>
        <v>0</v>
      </c>
      <c r="P44" s="133">
        <f t="shared" si="8"/>
        <v>0</v>
      </c>
      <c r="Q44" s="157"/>
    </row>
    <row r="45" spans="1:17" customFormat="1" ht="14.4" thickTop="1" thickBot="1" x14ac:dyDescent="0.3">
      <c r="A45" s="119"/>
      <c r="B45" s="121"/>
      <c r="C45" s="123"/>
      <c r="D45" s="106" t="s">
        <v>75</v>
      </c>
      <c r="E45" s="133">
        <f t="shared" si="7"/>
        <v>0</v>
      </c>
      <c r="F45" s="133">
        <f t="shared" si="8"/>
        <v>0</v>
      </c>
      <c r="G45" s="133">
        <f t="shared" si="8"/>
        <v>0</v>
      </c>
      <c r="H45" s="133">
        <f t="shared" si="8"/>
        <v>0</v>
      </c>
      <c r="I45" s="133">
        <f t="shared" si="8"/>
        <v>0</v>
      </c>
      <c r="J45" s="133">
        <f t="shared" si="8"/>
        <v>0</v>
      </c>
      <c r="K45" s="133">
        <f t="shared" si="8"/>
        <v>0</v>
      </c>
      <c r="L45" s="133">
        <f t="shared" si="8"/>
        <v>0</v>
      </c>
      <c r="M45" s="133">
        <f t="shared" si="8"/>
        <v>0</v>
      </c>
      <c r="N45" s="133">
        <f t="shared" si="8"/>
        <v>0</v>
      </c>
      <c r="O45" s="133">
        <f t="shared" si="8"/>
        <v>0</v>
      </c>
      <c r="P45" s="133">
        <f t="shared" si="8"/>
        <v>0</v>
      </c>
      <c r="Q45" s="157"/>
    </row>
    <row r="46" spans="1:17" customFormat="1" ht="14.4" thickTop="1" thickBot="1" x14ac:dyDescent="0.3">
      <c r="A46" s="119"/>
      <c r="B46" s="123"/>
      <c r="C46" s="105" t="s">
        <v>76</v>
      </c>
      <c r="D46" s="106"/>
      <c r="E46" s="133">
        <f t="shared" si="7"/>
        <v>0</v>
      </c>
      <c r="F46" s="133">
        <f t="shared" si="8"/>
        <v>0</v>
      </c>
      <c r="G46" s="133">
        <f t="shared" si="8"/>
        <v>0</v>
      </c>
      <c r="H46" s="133">
        <f t="shared" si="8"/>
        <v>0</v>
      </c>
      <c r="I46" s="133">
        <f t="shared" si="8"/>
        <v>0</v>
      </c>
      <c r="J46" s="133">
        <f t="shared" si="8"/>
        <v>0</v>
      </c>
      <c r="K46" s="133">
        <f t="shared" si="8"/>
        <v>0</v>
      </c>
      <c r="L46" s="133">
        <f t="shared" si="8"/>
        <v>0</v>
      </c>
      <c r="M46" s="133">
        <f t="shared" si="8"/>
        <v>0</v>
      </c>
      <c r="N46" s="133">
        <f t="shared" si="8"/>
        <v>0</v>
      </c>
      <c r="O46" s="133">
        <f t="shared" si="8"/>
        <v>0</v>
      </c>
      <c r="P46" s="133">
        <f t="shared" si="8"/>
        <v>0</v>
      </c>
      <c r="Q46" s="157"/>
    </row>
    <row r="47" spans="1:17" customFormat="1" ht="14.4" thickTop="1" thickBot="1" x14ac:dyDescent="0.3">
      <c r="A47" s="119"/>
      <c r="B47" s="111" t="s">
        <v>77</v>
      </c>
      <c r="C47" s="111"/>
      <c r="D47" s="112"/>
      <c r="E47" s="133">
        <f t="shared" si="7"/>
        <v>0</v>
      </c>
      <c r="F47" s="142">
        <v>0</v>
      </c>
      <c r="G47" s="133">
        <f>IF(G15=0,0,G31/G15)</f>
        <v>0</v>
      </c>
      <c r="H47" s="143">
        <v>0</v>
      </c>
      <c r="I47" s="144">
        <v>0</v>
      </c>
      <c r="J47" s="144">
        <v>0</v>
      </c>
      <c r="K47" s="143">
        <v>0</v>
      </c>
      <c r="L47" s="143">
        <v>0</v>
      </c>
      <c r="M47" s="145">
        <v>0</v>
      </c>
      <c r="N47" s="133">
        <f t="shared" si="8"/>
        <v>0</v>
      </c>
      <c r="O47" s="143">
        <v>0</v>
      </c>
      <c r="P47" s="133">
        <f t="shared" si="8"/>
        <v>0</v>
      </c>
      <c r="Q47" s="157"/>
    </row>
    <row r="48" spans="1:17" customFormat="1" ht="14.4" thickTop="1" thickBot="1" x14ac:dyDescent="0.3">
      <c r="A48" s="119"/>
      <c r="B48" s="111" t="s">
        <v>78</v>
      </c>
      <c r="C48" s="111"/>
      <c r="D48" s="112"/>
      <c r="E48" s="141">
        <v>0</v>
      </c>
      <c r="F48" s="133">
        <f>IF(F16=0,0,F32/F16)</f>
        <v>0</v>
      </c>
      <c r="G48" s="142">
        <v>0</v>
      </c>
      <c r="H48" s="143">
        <v>0</v>
      </c>
      <c r="I48" s="144">
        <v>0</v>
      </c>
      <c r="J48" s="144">
        <v>0</v>
      </c>
      <c r="K48" s="143">
        <v>0</v>
      </c>
      <c r="L48" s="143">
        <v>0</v>
      </c>
      <c r="M48" s="145">
        <v>0</v>
      </c>
      <c r="N48" s="141">
        <v>0</v>
      </c>
      <c r="O48" s="133">
        <f>IF(O16=0,0,O32/O16)</f>
        <v>0</v>
      </c>
      <c r="P48" s="146">
        <v>0</v>
      </c>
      <c r="Q48" s="157"/>
    </row>
    <row r="49" spans="1:16" customFormat="1" ht="14.4" thickTop="1" thickBot="1" x14ac:dyDescent="0.3">
      <c r="A49" s="126"/>
      <c r="B49" s="154" t="s">
        <v>79</v>
      </c>
      <c r="C49" s="154"/>
      <c r="D49" s="155"/>
      <c r="E49" s="150">
        <v>0</v>
      </c>
      <c r="F49" s="133">
        <f>IF(F17=0,0,F33/F17)</f>
        <v>0</v>
      </c>
      <c r="G49" s="156">
        <v>0</v>
      </c>
      <c r="H49" s="147">
        <v>0</v>
      </c>
      <c r="I49" s="148">
        <v>0</v>
      </c>
      <c r="J49" s="148">
        <v>0</v>
      </c>
      <c r="K49" s="147">
        <v>0</v>
      </c>
      <c r="L49" s="147">
        <v>0</v>
      </c>
      <c r="M49" s="149">
        <v>0</v>
      </c>
      <c r="N49" s="150">
        <v>0</v>
      </c>
      <c r="O49" s="133">
        <f>IF(O17=0,0,O33/O17)</f>
        <v>0</v>
      </c>
      <c r="P49" s="151">
        <v>0</v>
      </c>
    </row>
    <row r="52" spans="1:16" customFormat="1" x14ac:dyDescent="0.25">
      <c r="D52" s="100"/>
      <c r="E52" s="100">
        <v>1465798</v>
      </c>
      <c r="F52" s="100">
        <v>7672</v>
      </c>
      <c r="G52" s="100">
        <v>42</v>
      </c>
      <c r="H52" s="100">
        <v>1465798</v>
      </c>
      <c r="I52" s="100">
        <v>7672</v>
      </c>
      <c r="J52" s="100">
        <v>42</v>
      </c>
      <c r="K52" s="100"/>
    </row>
    <row r="53" spans="1:16" customFormat="1" x14ac:dyDescent="0.25">
      <c r="D53" s="100"/>
      <c r="E53" s="100"/>
      <c r="F53" s="100"/>
      <c r="G53" s="100"/>
      <c r="H53" s="100"/>
      <c r="I53" s="100"/>
      <c r="J53" s="100"/>
      <c r="K53" s="100"/>
    </row>
    <row r="54" spans="1:16" customFormat="1" x14ac:dyDescent="0.25">
      <c r="D54" s="100"/>
      <c r="E54" s="100">
        <v>0.36799999999999999</v>
      </c>
      <c r="F54" s="100">
        <v>1.369</v>
      </c>
      <c r="G54" s="100">
        <v>7.6999999999999999E-2</v>
      </c>
      <c r="H54" s="100">
        <v>93.1</v>
      </c>
      <c r="I54" s="100">
        <v>230.1</v>
      </c>
      <c r="J54" s="100">
        <v>5.0999999999999996</v>
      </c>
      <c r="K54" s="100"/>
    </row>
    <row r="55" spans="1:16" customFormat="1" x14ac:dyDescent="0.25">
      <c r="D55" s="100"/>
      <c r="E55" s="100">
        <f>(E54*E52+F54*F52+G54*G52)/(E52+F52+G52)</f>
        <v>0.37320352056854644</v>
      </c>
      <c r="F55" s="100"/>
      <c r="G55" s="100"/>
      <c r="H55" s="100">
        <f>(H54*H52+I54*I52+J54*J52)/(H52+I52+J52)</f>
        <v>93.810797061713757</v>
      </c>
      <c r="I55" s="100"/>
      <c r="J55" s="100"/>
      <c r="K55" s="100"/>
    </row>
    <row r="56" spans="1:16" customFormat="1" x14ac:dyDescent="0.25">
      <c r="D56" s="100"/>
      <c r="E56" s="100"/>
      <c r="F56" s="100"/>
      <c r="G56" s="100"/>
      <c r="H56" s="100"/>
      <c r="I56" s="100"/>
      <c r="J56" s="100"/>
      <c r="K56" s="100"/>
    </row>
    <row r="57" spans="1:16" customFormat="1" x14ac:dyDescent="0.25">
      <c r="D57" s="100"/>
      <c r="E57" s="100"/>
      <c r="F57" s="100"/>
      <c r="G57" s="100"/>
      <c r="H57" s="100"/>
      <c r="I57" s="100"/>
      <c r="J57" s="100"/>
      <c r="K57" s="100"/>
    </row>
  </sheetData>
  <mergeCells count="37">
    <mergeCell ref="K37:M37"/>
    <mergeCell ref="N37:P37"/>
    <mergeCell ref="E38:G38"/>
    <mergeCell ref="H38:J38"/>
    <mergeCell ref="K38:M38"/>
    <mergeCell ref="N38:P38"/>
    <mergeCell ref="A36:D39"/>
    <mergeCell ref="E36:M36"/>
    <mergeCell ref="N36:P36"/>
    <mergeCell ref="H22:J22"/>
    <mergeCell ref="K22:M22"/>
    <mergeCell ref="A20:D23"/>
    <mergeCell ref="E20:M20"/>
    <mergeCell ref="N20:P20"/>
    <mergeCell ref="E21:G21"/>
    <mergeCell ref="H21:J21"/>
    <mergeCell ref="K21:M21"/>
    <mergeCell ref="N21:P21"/>
    <mergeCell ref="E22:G22"/>
    <mergeCell ref="N22:P22"/>
    <mergeCell ref="E37:G37"/>
    <mergeCell ref="H37:J37"/>
    <mergeCell ref="E6:G6"/>
    <mergeCell ref="H6:J6"/>
    <mergeCell ref="K6:M6"/>
    <mergeCell ref="N6:P6"/>
    <mergeCell ref="D1:D2"/>
    <mergeCell ref="E1:G1"/>
    <mergeCell ref="H1:J1"/>
    <mergeCell ref="K1:M1"/>
    <mergeCell ref="A4:D7"/>
    <mergeCell ref="E4:M4"/>
    <mergeCell ref="N4:P4"/>
    <mergeCell ref="E5:G5"/>
    <mergeCell ref="H5:J5"/>
    <mergeCell ref="K5:M5"/>
    <mergeCell ref="N5:P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FAWOO TECH CZ 204</vt:lpstr>
      <vt:lpstr>Vývoj 3 let</vt:lpstr>
      <vt:lpstr>'FAWOO TECH CZ 204'!Oblast_tisku</vt:lpstr>
    </vt:vector>
  </TitlesOfParts>
  <Company>ERÚ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Šefránek</dc:creator>
  <cp:lastModifiedBy>Zdenek</cp:lastModifiedBy>
  <cp:lastPrinted>2025-05-16T07:10:27Z</cp:lastPrinted>
  <dcterms:created xsi:type="dcterms:W3CDTF">2009-08-05T16:06:16Z</dcterms:created>
  <dcterms:modified xsi:type="dcterms:W3CDTF">2025-05-28T09:15:40Z</dcterms:modified>
</cp:coreProperties>
</file>